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Employee_Major_Surveys\OSU\Peers\2017\"/>
    </mc:Choice>
  </mc:AlternateContent>
  <bookViews>
    <workbookView xWindow="0" yWindow="0" windowWidth="21600" windowHeight="9900"/>
  </bookViews>
  <sheets>
    <sheet name="WSU Hi Lo Avg Med Sal F17" sheetId="2" r:id="rId1"/>
    <sheet name="F17 LegPeer Avg" sheetId="1" r:id="rId2"/>
    <sheet name="F17 LegPeer Avg WSUrankmix"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1" l="1"/>
  <c r="J10" i="1"/>
  <c r="G104" i="1" l="1"/>
  <c r="I104" i="1" s="1"/>
  <c r="J146" i="1"/>
  <c r="J352" i="1"/>
  <c r="J351" i="1"/>
  <c r="J350" i="1"/>
  <c r="J337" i="1"/>
  <c r="J336" i="1"/>
  <c r="J335" i="1"/>
  <c r="J327" i="1"/>
  <c r="J326" i="1"/>
  <c r="J325" i="1"/>
  <c r="J317" i="1"/>
  <c r="J316" i="1"/>
  <c r="J315" i="1"/>
  <c r="J312" i="1"/>
  <c r="J311" i="1"/>
  <c r="J310" i="1"/>
  <c r="J302" i="1"/>
  <c r="J301" i="1"/>
  <c r="J300" i="1"/>
  <c r="J297" i="1"/>
  <c r="J296" i="1"/>
  <c r="J295" i="1"/>
  <c r="J292" i="1"/>
  <c r="J291" i="1"/>
  <c r="J290" i="1"/>
  <c r="J287" i="1"/>
  <c r="J286" i="1"/>
  <c r="J285" i="1"/>
  <c r="J282" i="1"/>
  <c r="J281" i="1"/>
  <c r="J280" i="1"/>
  <c r="J277" i="1"/>
  <c r="J276" i="1"/>
  <c r="J275" i="1"/>
  <c r="J267" i="1"/>
  <c r="J266" i="1"/>
  <c r="J265" i="1"/>
  <c r="J261" i="1"/>
  <c r="J260" i="1"/>
  <c r="J257" i="1"/>
  <c r="J256" i="1"/>
  <c r="J255" i="1"/>
  <c r="J252" i="1"/>
  <c r="J251" i="1"/>
  <c r="J250" i="1"/>
  <c r="J247" i="1"/>
  <c r="J246" i="1"/>
  <c r="J245" i="1"/>
  <c r="J237" i="1"/>
  <c r="J236" i="1"/>
  <c r="J235" i="1"/>
  <c r="J232" i="1"/>
  <c r="J231" i="1"/>
  <c r="J230" i="1"/>
  <c r="J227" i="1"/>
  <c r="J226" i="1"/>
  <c r="J225" i="1"/>
  <c r="J217" i="1"/>
  <c r="J216" i="1"/>
  <c r="J215" i="1"/>
  <c r="J212" i="1"/>
  <c r="J211" i="1"/>
  <c r="J210" i="1"/>
  <c r="J206" i="1"/>
  <c r="J205" i="1"/>
  <c r="J202" i="1"/>
  <c r="J201" i="1"/>
  <c r="J200" i="1"/>
  <c r="J197" i="1"/>
  <c r="J196" i="1"/>
  <c r="J195" i="1"/>
  <c r="J192" i="1"/>
  <c r="J191" i="1"/>
  <c r="J190" i="1"/>
  <c r="J187" i="1"/>
  <c r="J186" i="1"/>
  <c r="J185" i="1"/>
  <c r="J182" i="1"/>
  <c r="J181" i="1"/>
  <c r="J180" i="1"/>
  <c r="J177" i="1"/>
  <c r="J176" i="1"/>
  <c r="J175" i="1"/>
  <c r="J172" i="1"/>
  <c r="J171" i="1"/>
  <c r="J170" i="1"/>
  <c r="J167" i="1"/>
  <c r="J166" i="1"/>
  <c r="J165" i="1"/>
  <c r="J162" i="1"/>
  <c r="J161" i="1"/>
  <c r="J160" i="1"/>
  <c r="J142" i="1"/>
  <c r="J141" i="1"/>
  <c r="J140" i="1"/>
  <c r="J136" i="1"/>
  <c r="J135" i="1"/>
  <c r="J132" i="1"/>
  <c r="J131" i="1"/>
  <c r="J130" i="1"/>
  <c r="J120" i="1"/>
  <c r="J117" i="1"/>
  <c r="J116" i="1"/>
  <c r="J115" i="1"/>
  <c r="J107" i="1"/>
  <c r="J106" i="1"/>
  <c r="J105" i="1"/>
  <c r="J102" i="1"/>
  <c r="J101" i="1"/>
  <c r="J100" i="1"/>
  <c r="J97" i="1"/>
  <c r="J96" i="1"/>
  <c r="J95" i="1"/>
  <c r="J92" i="1"/>
  <c r="J91" i="1"/>
  <c r="J90" i="1"/>
  <c r="J87" i="1"/>
  <c r="J86" i="1"/>
  <c r="J85" i="1"/>
  <c r="J82" i="1"/>
  <c r="J81" i="1"/>
  <c r="J80" i="1"/>
  <c r="J67" i="1"/>
  <c r="J66" i="1"/>
  <c r="J65" i="1"/>
  <c r="J62" i="1"/>
  <c r="J61" i="1"/>
  <c r="J60" i="1"/>
  <c r="J57" i="1"/>
  <c r="J56" i="1"/>
  <c r="J55" i="1"/>
  <c r="J52" i="1"/>
  <c r="J51" i="1"/>
  <c r="J50" i="1"/>
  <c r="J47" i="1"/>
  <c r="J46" i="1"/>
  <c r="J45" i="1"/>
  <c r="J42" i="1"/>
  <c r="J41" i="1"/>
  <c r="J40" i="1"/>
  <c r="J37" i="1"/>
  <c r="J36" i="1"/>
  <c r="J35" i="1"/>
  <c r="J32" i="1"/>
  <c r="J31" i="1"/>
  <c r="J30" i="1"/>
  <c r="J26" i="1"/>
  <c r="J25" i="1"/>
  <c r="J22" i="1"/>
  <c r="J21" i="1"/>
  <c r="J20" i="1"/>
  <c r="J17" i="1"/>
  <c r="J16" i="1"/>
  <c r="J342" i="1"/>
  <c r="J341" i="1"/>
  <c r="J340" i="1"/>
  <c r="J322" i="1"/>
  <c r="J321" i="1"/>
  <c r="J320" i="1"/>
  <c r="J307" i="1"/>
  <c r="J306" i="1"/>
  <c r="J305" i="1"/>
  <c r="J272" i="1"/>
  <c r="J271" i="1"/>
  <c r="J270" i="1"/>
  <c r="J242" i="1"/>
  <c r="J241" i="1"/>
  <c r="J240" i="1"/>
  <c r="J157" i="1"/>
  <c r="J156" i="1"/>
  <c r="J155" i="1"/>
  <c r="J112" i="1"/>
  <c r="J111" i="1"/>
  <c r="J110" i="1"/>
  <c r="J77" i="1"/>
  <c r="J76" i="1"/>
  <c r="J75" i="1"/>
  <c r="J12" i="1"/>
  <c r="J11" i="1"/>
  <c r="J14" i="1"/>
  <c r="C359" i="1" l="1"/>
  <c r="E359" i="1" s="1"/>
  <c r="H357" i="1"/>
  <c r="H356" i="1"/>
  <c r="H355" i="1"/>
  <c r="E154" i="1"/>
  <c r="D152" i="1"/>
  <c r="D151" i="1"/>
  <c r="D150" i="1"/>
  <c r="H135" i="1"/>
  <c r="I149" i="1"/>
  <c r="E149" i="1"/>
  <c r="H147" i="1"/>
  <c r="D147" i="1"/>
  <c r="H146" i="1"/>
  <c r="D146" i="1"/>
  <c r="H145" i="1"/>
  <c r="D145" i="1"/>
  <c r="E244" i="1"/>
  <c r="J244" i="1" s="1"/>
  <c r="E139" i="1"/>
  <c r="E59" i="1"/>
  <c r="E34" i="1"/>
  <c r="I159" i="1"/>
  <c r="J159" i="1" s="1"/>
  <c r="I344" i="1"/>
  <c r="I324" i="1"/>
  <c r="J324" i="1" s="1"/>
  <c r="I309" i="1"/>
  <c r="J309" i="1" s="1"/>
  <c r="I274" i="1"/>
  <c r="J274" i="1" s="1"/>
  <c r="I139" i="1"/>
  <c r="I114" i="1"/>
  <c r="J114" i="1" s="1"/>
  <c r="I79" i="1"/>
  <c r="J79" i="1" s="1"/>
  <c r="J149" i="1" l="1"/>
  <c r="J139" i="1"/>
  <c r="D355" i="1"/>
  <c r="D356" i="1"/>
  <c r="D357" i="1"/>
  <c r="H10" i="1"/>
  <c r="H157" i="1"/>
  <c r="H156" i="1"/>
  <c r="H155" i="1"/>
  <c r="H342" i="1"/>
  <c r="H341" i="1"/>
  <c r="H340" i="1"/>
  <c r="H322" i="1"/>
  <c r="H321" i="1"/>
  <c r="H320" i="1"/>
  <c r="H307" i="1"/>
  <c r="H306" i="1"/>
  <c r="H305" i="1"/>
  <c r="H272" i="1"/>
  <c r="H271" i="1"/>
  <c r="H270" i="1"/>
  <c r="H242" i="1"/>
  <c r="H241" i="1"/>
  <c r="H240" i="1"/>
  <c r="H137" i="1"/>
  <c r="H136" i="1"/>
  <c r="H132" i="1"/>
  <c r="H131" i="1"/>
  <c r="H130" i="1"/>
  <c r="H112" i="1"/>
  <c r="H111" i="1"/>
  <c r="H110" i="1"/>
  <c r="H102" i="1"/>
  <c r="H101" i="1"/>
  <c r="H100" i="1"/>
  <c r="H77" i="1"/>
  <c r="H76" i="1"/>
  <c r="H75" i="1"/>
  <c r="H12" i="1"/>
  <c r="H11" i="1"/>
  <c r="G239" i="1"/>
  <c r="I239" i="1" s="1"/>
  <c r="G164" i="1"/>
  <c r="I164" i="1" s="1"/>
  <c r="G174" i="1"/>
  <c r="I174" i="1" s="1"/>
  <c r="G219" i="1"/>
  <c r="I219" i="1" s="1"/>
  <c r="G234" i="1"/>
  <c r="I234" i="1" s="1"/>
  <c r="G229" i="1"/>
  <c r="I229" i="1" s="1"/>
  <c r="G179" i="1"/>
  <c r="I179" i="1" s="1"/>
  <c r="G184" i="1"/>
  <c r="I184" i="1" s="1"/>
  <c r="G214" i="1"/>
  <c r="I214" i="1" s="1"/>
  <c r="G209" i="1"/>
  <c r="I209" i="1" s="1"/>
  <c r="G204" i="1"/>
  <c r="I204" i="1" s="1"/>
  <c r="G199" i="1"/>
  <c r="I199" i="1" s="1"/>
  <c r="G194" i="1"/>
  <c r="I194" i="1" s="1"/>
  <c r="G169" i="1"/>
  <c r="I169" i="1" s="1"/>
  <c r="G189" i="1"/>
  <c r="I189" i="1" s="1"/>
  <c r="G354" i="1"/>
  <c r="I354" i="1" s="1"/>
  <c r="G339" i="1"/>
  <c r="I339" i="1" s="1"/>
  <c r="G329" i="1"/>
  <c r="I329" i="1" s="1"/>
  <c r="G314" i="1"/>
  <c r="I314" i="1" s="1"/>
  <c r="G319" i="1"/>
  <c r="I319" i="1" s="1"/>
  <c r="G289" i="1"/>
  <c r="I289" i="1" s="1"/>
  <c r="G299" i="1"/>
  <c r="I299" i="1" s="1"/>
  <c r="G304" i="1"/>
  <c r="I304" i="1" s="1"/>
  <c r="G294" i="1"/>
  <c r="I294" i="1" s="1"/>
  <c r="G284" i="1"/>
  <c r="I284" i="1" s="1"/>
  <c r="G279" i="1"/>
  <c r="I279" i="1" s="1"/>
  <c r="G264" i="1"/>
  <c r="I264" i="1" s="1"/>
  <c r="G259" i="1"/>
  <c r="I259" i="1" s="1"/>
  <c r="G249" i="1"/>
  <c r="I249" i="1" s="1"/>
  <c r="G269" i="1"/>
  <c r="I269" i="1" s="1"/>
  <c r="G254" i="1"/>
  <c r="I254" i="1" s="1"/>
  <c r="G144" i="1"/>
  <c r="H142" i="1" s="1"/>
  <c r="G124" i="1"/>
  <c r="I124" i="1" s="1"/>
  <c r="G119" i="1"/>
  <c r="I119" i="1" s="1"/>
  <c r="G109" i="1"/>
  <c r="I109" i="1" s="1"/>
  <c r="G89" i="1"/>
  <c r="I89" i="1" s="1"/>
  <c r="G84" i="1"/>
  <c r="I84" i="1" s="1"/>
  <c r="G99" i="1"/>
  <c r="I99" i="1" s="1"/>
  <c r="G94" i="1"/>
  <c r="I94" i="1" s="1"/>
  <c r="G64" i="1"/>
  <c r="I64" i="1" s="1"/>
  <c r="G44" i="1"/>
  <c r="I44" i="1" s="1"/>
  <c r="G19" i="1"/>
  <c r="I19" i="1" s="1"/>
  <c r="G69" i="1"/>
  <c r="G49" i="1"/>
  <c r="I49" i="1" s="1"/>
  <c r="G39" i="1"/>
  <c r="I39" i="1" s="1"/>
  <c r="G54" i="1"/>
  <c r="I54" i="1" s="1"/>
  <c r="G29" i="1"/>
  <c r="I29" i="1" s="1"/>
  <c r="G24" i="1"/>
  <c r="I24" i="1" s="1"/>
  <c r="G59" i="1"/>
  <c r="I59" i="1" s="1"/>
  <c r="J59" i="1" s="1"/>
  <c r="G34" i="1"/>
  <c r="I34" i="1" s="1"/>
  <c r="J34" i="1" s="1"/>
  <c r="D157" i="1"/>
  <c r="D156" i="1"/>
  <c r="D155" i="1"/>
  <c r="D322" i="1"/>
  <c r="D321" i="1"/>
  <c r="D320" i="1"/>
  <c r="D307" i="1"/>
  <c r="D306" i="1"/>
  <c r="D305" i="1"/>
  <c r="D242" i="1"/>
  <c r="D241" i="1"/>
  <c r="D240" i="1"/>
  <c r="D137" i="1"/>
  <c r="D136" i="1"/>
  <c r="D135" i="1"/>
  <c r="D127" i="1"/>
  <c r="D126" i="1"/>
  <c r="D125" i="1"/>
  <c r="D112" i="1"/>
  <c r="D111" i="1"/>
  <c r="D110" i="1"/>
  <c r="D57" i="1"/>
  <c r="D56" i="1"/>
  <c r="D55" i="1"/>
  <c r="D32" i="1"/>
  <c r="D31" i="1"/>
  <c r="D30" i="1"/>
  <c r="C239" i="1"/>
  <c r="C164" i="1"/>
  <c r="C174" i="1"/>
  <c r="C219" i="1"/>
  <c r="C234" i="1"/>
  <c r="C229" i="1"/>
  <c r="C179" i="1"/>
  <c r="C184" i="1"/>
  <c r="C214" i="1"/>
  <c r="C209" i="1"/>
  <c r="C204" i="1"/>
  <c r="C199" i="1"/>
  <c r="C224" i="1"/>
  <c r="C194" i="1"/>
  <c r="C169" i="1"/>
  <c r="C189" i="1"/>
  <c r="C354" i="1"/>
  <c r="C349" i="1"/>
  <c r="C344" i="1"/>
  <c r="C339" i="1"/>
  <c r="C334" i="1"/>
  <c r="C329" i="1"/>
  <c r="C314" i="1"/>
  <c r="C319" i="1"/>
  <c r="C289" i="1"/>
  <c r="C299" i="1"/>
  <c r="C304" i="1"/>
  <c r="C294" i="1"/>
  <c r="C284" i="1"/>
  <c r="C279" i="1"/>
  <c r="C274" i="1"/>
  <c r="D271" i="1" s="1"/>
  <c r="C264" i="1"/>
  <c r="C259" i="1"/>
  <c r="C249" i="1"/>
  <c r="C269" i="1"/>
  <c r="D265" i="1" s="1"/>
  <c r="C254" i="1"/>
  <c r="C144" i="1"/>
  <c r="C134" i="1"/>
  <c r="C124" i="1"/>
  <c r="C119" i="1"/>
  <c r="C109" i="1"/>
  <c r="C89" i="1"/>
  <c r="C104" i="1"/>
  <c r="C84" i="1"/>
  <c r="C99" i="1"/>
  <c r="C94" i="1"/>
  <c r="C79" i="1"/>
  <c r="D76" i="1" s="1"/>
  <c r="C64" i="1"/>
  <c r="C44" i="1"/>
  <c r="D42" i="1" s="1"/>
  <c r="C19" i="1"/>
  <c r="C69" i="1"/>
  <c r="C74" i="1"/>
  <c r="C49" i="1"/>
  <c r="C39" i="1"/>
  <c r="C54" i="1"/>
  <c r="C29" i="1"/>
  <c r="C24" i="1"/>
  <c r="D12" i="1"/>
  <c r="D11" i="1"/>
  <c r="D10" i="1"/>
  <c r="H67" i="1" l="1"/>
  <c r="I69" i="1"/>
  <c r="H196" i="1"/>
  <c r="H25" i="1"/>
  <c r="H45" i="1"/>
  <c r="H266" i="1"/>
  <c r="H326" i="1"/>
  <c r="H256" i="1"/>
  <c r="H42" i="1"/>
  <c r="H257" i="1"/>
  <c r="H216" i="1"/>
  <c r="H181" i="1"/>
  <c r="H267" i="1"/>
  <c r="H197" i="1"/>
  <c r="D75" i="1"/>
  <c r="H200" i="1"/>
  <c r="H65" i="1"/>
  <c r="H106" i="1"/>
  <c r="H201" i="1"/>
  <c r="H66" i="1"/>
  <c r="H21" i="1"/>
  <c r="H40" i="1"/>
  <c r="H182" i="1"/>
  <c r="H20" i="1"/>
  <c r="H107" i="1"/>
  <c r="H22" i="1"/>
  <c r="H41" i="1"/>
  <c r="H325" i="1"/>
  <c r="H175" i="1"/>
  <c r="H281" i="1"/>
  <c r="H250" i="1"/>
  <c r="H177" i="1"/>
  <c r="H290" i="1"/>
  <c r="H46" i="1"/>
  <c r="H252" i="1"/>
  <c r="H286" i="1"/>
  <c r="H217" i="1"/>
  <c r="H176" i="1"/>
  <c r="H26" i="1"/>
  <c r="H282" i="1"/>
  <c r="H327" i="1"/>
  <c r="H251" i="1"/>
  <c r="H47" i="1"/>
  <c r="H96" i="1"/>
  <c r="H265" i="1"/>
  <c r="H287" i="1"/>
  <c r="D116" i="1"/>
  <c r="E119" i="1"/>
  <c r="J119" i="1" s="1"/>
  <c r="D122" i="1"/>
  <c r="E124" i="1"/>
  <c r="J124" i="1" s="1"/>
  <c r="D162" i="1"/>
  <c r="E164" i="1"/>
  <c r="J164" i="1" s="1"/>
  <c r="H80" i="1"/>
  <c r="H260" i="1"/>
  <c r="H165" i="1"/>
  <c r="D237" i="1"/>
  <c r="E239" i="1"/>
  <c r="J239" i="1" s="1"/>
  <c r="H81" i="1"/>
  <c r="H291" i="1"/>
  <c r="H171" i="1"/>
  <c r="D316" i="1"/>
  <c r="E319" i="1"/>
  <c r="J319" i="1" s="1"/>
  <c r="D202" i="1"/>
  <c r="E204" i="1"/>
  <c r="J204" i="1" s="1"/>
  <c r="H30" i="1"/>
  <c r="H50" i="1"/>
  <c r="H115" i="1"/>
  <c r="H300" i="1"/>
  <c r="H315" i="1"/>
  <c r="H350" i="1"/>
  <c r="H190" i="1"/>
  <c r="H205" i="1"/>
  <c r="H225" i="1"/>
  <c r="H160" i="1"/>
  <c r="D17" i="1"/>
  <c r="E19" i="1"/>
  <c r="J19" i="1" s="1"/>
  <c r="D40" i="1"/>
  <c r="E44" i="1"/>
  <c r="J44" i="1" s="1"/>
  <c r="H166" i="1"/>
  <c r="D252" i="1"/>
  <c r="E254" i="1"/>
  <c r="J254" i="1" s="1"/>
  <c r="H62" i="1"/>
  <c r="H292" i="1"/>
  <c r="H172" i="1"/>
  <c r="D327" i="1"/>
  <c r="E329" i="1"/>
  <c r="J329" i="1" s="1"/>
  <c r="H31" i="1"/>
  <c r="H51" i="1"/>
  <c r="H116" i="1"/>
  <c r="H301" i="1"/>
  <c r="H316" i="1"/>
  <c r="H351" i="1"/>
  <c r="H191" i="1"/>
  <c r="H206" i="1"/>
  <c r="H226" i="1"/>
  <c r="H161" i="1"/>
  <c r="D172" i="1"/>
  <c r="E174" i="1"/>
  <c r="J174" i="1" s="1"/>
  <c r="D132" i="1"/>
  <c r="E134" i="1"/>
  <c r="J134" i="1" s="1"/>
  <c r="H170" i="1"/>
  <c r="D222" i="1"/>
  <c r="E224" i="1"/>
  <c r="H261" i="1"/>
  <c r="H27" i="1"/>
  <c r="H82" i="1"/>
  <c r="H262" i="1"/>
  <c r="H202" i="1"/>
  <c r="D266" i="1"/>
  <c r="E269" i="1"/>
  <c r="J269" i="1" s="1"/>
  <c r="H32" i="1"/>
  <c r="H52" i="1"/>
  <c r="H117" i="1"/>
  <c r="H302" i="1"/>
  <c r="H317" i="1"/>
  <c r="H352" i="1"/>
  <c r="H192" i="1"/>
  <c r="H207" i="1"/>
  <c r="H227" i="1"/>
  <c r="H162" i="1"/>
  <c r="D187" i="1"/>
  <c r="E189" i="1"/>
  <c r="J189" i="1" s="1"/>
  <c r="H186" i="1"/>
  <c r="D67" i="1"/>
  <c r="E69" i="1"/>
  <c r="H97" i="1"/>
  <c r="D192" i="1"/>
  <c r="E194" i="1"/>
  <c r="J194" i="1" s="1"/>
  <c r="D196" i="1"/>
  <c r="E199" i="1"/>
  <c r="J199" i="1" s="1"/>
  <c r="H167" i="1"/>
  <c r="D247" i="1"/>
  <c r="E249" i="1"/>
  <c r="J249" i="1" s="1"/>
  <c r="D207" i="1"/>
  <c r="E209" i="1"/>
  <c r="J209" i="1" s="1"/>
  <c r="D22" i="1"/>
  <c r="E24" i="1"/>
  <c r="J24" i="1" s="1"/>
  <c r="D331" i="1"/>
  <c r="E334" i="1"/>
  <c r="D27" i="1"/>
  <c r="E29" i="1"/>
  <c r="J29" i="1" s="1"/>
  <c r="D82" i="1"/>
  <c r="E84" i="1"/>
  <c r="J84" i="1" s="1"/>
  <c r="D262" i="1"/>
  <c r="E264" i="1"/>
  <c r="J264" i="1" s="1"/>
  <c r="D337" i="1"/>
  <c r="E339" i="1"/>
  <c r="J339" i="1" s="1"/>
  <c r="D182" i="1"/>
  <c r="E184" i="1"/>
  <c r="J184" i="1" s="1"/>
  <c r="D325" i="1"/>
  <c r="H55" i="1"/>
  <c r="H35" i="1"/>
  <c r="H15" i="1"/>
  <c r="H90" i="1"/>
  <c r="H85" i="1"/>
  <c r="H120" i="1"/>
  <c r="H140" i="1"/>
  <c r="H245" i="1"/>
  <c r="H275" i="1"/>
  <c r="H295" i="1"/>
  <c r="H310" i="1"/>
  <c r="H335" i="1"/>
  <c r="H210" i="1"/>
  <c r="H230" i="1"/>
  <c r="H235" i="1"/>
  <c r="D72" i="1"/>
  <c r="E74" i="1"/>
  <c r="D302" i="1"/>
  <c r="E304" i="1"/>
  <c r="J304" i="1" s="1"/>
  <c r="D297" i="1"/>
  <c r="E299" i="1"/>
  <c r="J299" i="1" s="1"/>
  <c r="D287" i="1"/>
  <c r="E289" i="1"/>
  <c r="J289" i="1" s="1"/>
  <c r="H61" i="1"/>
  <c r="D255" i="1"/>
  <c r="E259" i="1"/>
  <c r="J259" i="1" s="1"/>
  <c r="D52" i="1"/>
  <c r="E54" i="1"/>
  <c r="J54" i="1" s="1"/>
  <c r="D102" i="1"/>
  <c r="E104" i="1"/>
  <c r="J104" i="1" s="1"/>
  <c r="D341" i="1"/>
  <c r="E344" i="1"/>
  <c r="J344" i="1" s="1"/>
  <c r="D340" i="1"/>
  <c r="H56" i="1"/>
  <c r="H36" i="1"/>
  <c r="H16" i="1"/>
  <c r="H91" i="1"/>
  <c r="H86" i="1"/>
  <c r="H121" i="1"/>
  <c r="H141" i="1"/>
  <c r="H246" i="1"/>
  <c r="H276" i="1"/>
  <c r="H296" i="1"/>
  <c r="H311" i="1"/>
  <c r="H336" i="1"/>
  <c r="H211" i="1"/>
  <c r="H231" i="1"/>
  <c r="H236" i="1"/>
  <c r="D217" i="1"/>
  <c r="E219" i="1"/>
  <c r="J219" i="1" s="1"/>
  <c r="D167" i="1"/>
  <c r="E169" i="1"/>
  <c r="J169" i="1" s="1"/>
  <c r="H187" i="1"/>
  <c r="H60" i="1"/>
  <c r="D142" i="1"/>
  <c r="E144" i="1"/>
  <c r="J144" i="1" s="1"/>
  <c r="D62" i="1"/>
  <c r="E64" i="1"/>
  <c r="J64" i="1" s="1"/>
  <c r="D312" i="1"/>
  <c r="E314" i="1"/>
  <c r="J314" i="1" s="1"/>
  <c r="D92" i="1"/>
  <c r="E94" i="1"/>
  <c r="J94" i="1" s="1"/>
  <c r="D96" i="1"/>
  <c r="E99" i="1"/>
  <c r="J99" i="1" s="1"/>
  <c r="D212" i="1"/>
  <c r="E214" i="1"/>
  <c r="J214" i="1" s="1"/>
  <c r="D177" i="1"/>
  <c r="E179" i="1"/>
  <c r="J179" i="1" s="1"/>
  <c r="D37" i="1"/>
  <c r="E39" i="1"/>
  <c r="J39" i="1" s="1"/>
  <c r="D87" i="1"/>
  <c r="E89" i="1"/>
  <c r="J89" i="1" s="1"/>
  <c r="D277" i="1"/>
  <c r="E279" i="1"/>
  <c r="J279" i="1" s="1"/>
  <c r="D347" i="1"/>
  <c r="E349" i="1"/>
  <c r="D225" i="1"/>
  <c r="E229" i="1"/>
  <c r="J229" i="1" s="1"/>
  <c r="D41" i="1"/>
  <c r="H57" i="1"/>
  <c r="H37" i="1"/>
  <c r="H17" i="1"/>
  <c r="H92" i="1"/>
  <c r="H87" i="1"/>
  <c r="H122" i="1"/>
  <c r="H247" i="1"/>
  <c r="H277" i="1"/>
  <c r="H297" i="1"/>
  <c r="H312" i="1"/>
  <c r="H337" i="1"/>
  <c r="H212" i="1"/>
  <c r="H232" i="1"/>
  <c r="H237" i="1"/>
  <c r="D292" i="1"/>
  <c r="E294" i="1"/>
  <c r="J294" i="1" s="1"/>
  <c r="D47" i="1"/>
  <c r="E49" i="1"/>
  <c r="J49" i="1" s="1"/>
  <c r="D107" i="1"/>
  <c r="E109" i="1"/>
  <c r="J109" i="1" s="1"/>
  <c r="D282" i="1"/>
  <c r="E284" i="1"/>
  <c r="J284" i="1" s="1"/>
  <c r="D350" i="1"/>
  <c r="E354" i="1"/>
  <c r="J354" i="1" s="1"/>
  <c r="D232" i="1"/>
  <c r="E234" i="1"/>
  <c r="J234" i="1" s="1"/>
  <c r="H95" i="1"/>
  <c r="H105" i="1"/>
  <c r="H255" i="1"/>
  <c r="H280" i="1"/>
  <c r="H285" i="1"/>
  <c r="H185" i="1"/>
  <c r="H195" i="1"/>
  <c r="H180" i="1"/>
  <c r="H215" i="1"/>
  <c r="D285" i="1"/>
  <c r="D286" i="1"/>
  <c r="D197" i="1"/>
  <c r="D200" i="1"/>
  <c r="D105" i="1"/>
  <c r="D130" i="1"/>
  <c r="D205" i="1"/>
  <c r="D206" i="1"/>
  <c r="D342" i="1"/>
  <c r="D95" i="1"/>
  <c r="D256" i="1"/>
  <c r="D211" i="1"/>
  <c r="D180" i="1"/>
  <c r="D21" i="1"/>
  <c r="D25" i="1"/>
  <c r="D97" i="1"/>
  <c r="D260" i="1"/>
  <c r="D181" i="1"/>
  <c r="D20" i="1"/>
  <c r="D257" i="1"/>
  <c r="D80" i="1"/>
  <c r="D261" i="1"/>
  <c r="D185" i="1"/>
  <c r="D50" i="1"/>
  <c r="D81" i="1"/>
  <c r="D270" i="1"/>
  <c r="D186" i="1"/>
  <c r="D175" i="1"/>
  <c r="D26" i="1"/>
  <c r="D51" i="1"/>
  <c r="D190" i="1"/>
  <c r="D101" i="1"/>
  <c r="D272" i="1"/>
  <c r="D330" i="1"/>
  <c r="D195" i="1"/>
  <c r="D215" i="1"/>
  <c r="D332" i="1"/>
  <c r="D100" i="1"/>
  <c r="D176" i="1"/>
  <c r="D45" i="1"/>
  <c r="D280" i="1"/>
  <c r="D216" i="1"/>
  <c r="D345" i="1"/>
  <c r="D46" i="1"/>
  <c r="D70" i="1"/>
  <c r="D60" i="1"/>
  <c r="D250" i="1"/>
  <c r="D290" i="1"/>
  <c r="D165" i="1"/>
  <c r="D170" i="1"/>
  <c r="D71" i="1"/>
  <c r="D61" i="1"/>
  <c r="D131" i="1"/>
  <c r="D251" i="1"/>
  <c r="D291" i="1"/>
  <c r="D326" i="1"/>
  <c r="D346" i="1"/>
  <c r="D166" i="1"/>
  <c r="D201" i="1"/>
  <c r="D171" i="1"/>
  <c r="D160" i="1"/>
  <c r="D161" i="1"/>
  <c r="D106" i="1"/>
  <c r="D281" i="1"/>
  <c r="D65" i="1"/>
  <c r="D115" i="1"/>
  <c r="D300" i="1"/>
  <c r="D66" i="1"/>
  <c r="D301" i="1"/>
  <c r="D351" i="1"/>
  <c r="D191" i="1"/>
  <c r="D226" i="1"/>
  <c r="D77" i="1"/>
  <c r="D117" i="1"/>
  <c r="D267" i="1"/>
  <c r="D317" i="1"/>
  <c r="D352" i="1"/>
  <c r="D227" i="1"/>
  <c r="D35" i="1"/>
  <c r="D15" i="1"/>
  <c r="D90" i="1"/>
  <c r="D85" i="1"/>
  <c r="D120" i="1"/>
  <c r="D140" i="1"/>
  <c r="D245" i="1"/>
  <c r="D275" i="1"/>
  <c r="D295" i="1"/>
  <c r="D310" i="1"/>
  <c r="D335" i="1"/>
  <c r="D220" i="1"/>
  <c r="D210" i="1"/>
  <c r="D230" i="1"/>
  <c r="D235" i="1"/>
  <c r="D315" i="1"/>
  <c r="D36" i="1"/>
  <c r="D16" i="1"/>
  <c r="D91" i="1"/>
  <c r="D86" i="1"/>
  <c r="D121" i="1"/>
  <c r="D141" i="1"/>
  <c r="D246" i="1"/>
  <c r="D276" i="1"/>
  <c r="D296" i="1"/>
  <c r="D311" i="1"/>
  <c r="D336" i="1"/>
  <c r="D221" i="1"/>
  <c r="D231" i="1"/>
  <c r="D236" i="1"/>
  <c r="J69" i="1" l="1"/>
</calcChain>
</file>

<file path=xl/sharedStrings.xml><?xml version="1.0" encoding="utf-8"?>
<sst xmlns="http://schemas.openxmlformats.org/spreadsheetml/2006/main" count="1478" uniqueCount="203">
  <si>
    <t>Rank</t>
  </si>
  <si>
    <t>Animal Sciences</t>
  </si>
  <si>
    <t>Biological Systems Engineering</t>
  </si>
  <si>
    <t>Crop and Soil Sciences</t>
  </si>
  <si>
    <t>Department of Horticulture</t>
  </si>
  <si>
    <t>Entomology</t>
  </si>
  <si>
    <t>Human Development</t>
  </si>
  <si>
    <t>Institute of Biological Chemistry</t>
  </si>
  <si>
    <t>Plant Pathology</t>
  </si>
  <si>
    <t>School Of Economic Sciences</t>
  </si>
  <si>
    <t>School Of Food Science</t>
  </si>
  <si>
    <t>School of the Environment-CAHNRS</t>
  </si>
  <si>
    <t>Civil and Environmental Engrng</t>
  </si>
  <si>
    <t>School Of Elect Eng &amp; Comp Sci</t>
  </si>
  <si>
    <t>School of Design &amp; Construction</t>
  </si>
  <si>
    <t>Health Policy &amp; Administration</t>
  </si>
  <si>
    <t>E S FLOYD COLLEGE OF MEDICINE</t>
  </si>
  <si>
    <t>Biomedical Sciences</t>
  </si>
  <si>
    <t>Nutrition &amp; Exercise Phys</t>
  </si>
  <si>
    <t>Speech and Hearing Sciences</t>
  </si>
  <si>
    <t>Integrative Physiology and Neuroscience</t>
  </si>
  <si>
    <t>School of Molecular Biosciences</t>
  </si>
  <si>
    <t>Vet Clin Sci</t>
  </si>
  <si>
    <t>Veterinary Microbiology and Pathology</t>
  </si>
  <si>
    <t>Department of Management</t>
  </si>
  <si>
    <t>School Of Hospitality Bus Mgt</t>
  </si>
  <si>
    <t>Communication &amp; Society</t>
  </si>
  <si>
    <t>Journalism &amp; Media Production</t>
  </si>
  <si>
    <t>Strategic Communication</t>
  </si>
  <si>
    <t>Pharmaceutical Sciences</t>
  </si>
  <si>
    <t>Anthropology</t>
  </si>
  <si>
    <t>Chemistry</t>
  </si>
  <si>
    <t>Critical Culture  Gender and Race Studies</t>
  </si>
  <si>
    <t>English</t>
  </si>
  <si>
    <t>Fine Arts</t>
  </si>
  <si>
    <t>Foreign Languages and Cultures</t>
  </si>
  <si>
    <t>History</t>
  </si>
  <si>
    <t>Mathematics</t>
  </si>
  <si>
    <t>Physics and Astronomy</t>
  </si>
  <si>
    <t>Politics  Philosophy and Public Affairs</t>
  </si>
  <si>
    <t>Psychology</t>
  </si>
  <si>
    <t>School Of Music</t>
  </si>
  <si>
    <t>School Of The Environment - CAS</t>
  </si>
  <si>
    <t>School of Biological Sciences</t>
  </si>
  <si>
    <t>Sociology</t>
  </si>
  <si>
    <t>Nursing</t>
  </si>
  <si>
    <t>Hdct.</t>
  </si>
  <si>
    <t>WSU Fall 2017</t>
  </si>
  <si>
    <t>Professor</t>
  </si>
  <si>
    <t>Assoc Prof</t>
  </si>
  <si>
    <t>Asst Prof</t>
  </si>
  <si>
    <t>Wght Avg</t>
  </si>
  <si>
    <t>No Peers Reporting</t>
  </si>
  <si>
    <t>Medical Ed &amp; Clinical Sci</t>
  </si>
  <si>
    <t>Community Health</t>
  </si>
  <si>
    <t>Accounting</t>
  </si>
  <si>
    <t>Univesity Totals</t>
  </si>
  <si>
    <t>College of Agricultureal  Human  &amp; Natural Resource Science</t>
  </si>
  <si>
    <t xml:space="preserve">Full-time Tenured/Tenure-track Instructional Faculty Salaries </t>
  </si>
  <si>
    <t>Average and Percentage Lag/Lead by Area &amp; Department, Top 3  Ranks Only</t>
  </si>
  <si>
    <t>(All salaries are reported on a 9-month basis)</t>
  </si>
  <si>
    <t>WSU and Legislative Peers, 2017-18</t>
  </si>
  <si>
    <t>Legislative Peers</t>
  </si>
  <si>
    <t>Min. No.</t>
  </si>
  <si>
    <t>of Peer Inst*</t>
  </si>
  <si>
    <t>WSU Salary</t>
  </si>
  <si>
    <t>Dept</t>
  </si>
  <si>
    <t xml:space="preserve"> Rank</t>
  </si>
  <si>
    <t xml:space="preserve">Avg Salary  </t>
  </si>
  <si>
    <t>Lag/Lead**</t>
  </si>
  <si>
    <t xml:space="preserve">% in </t>
  </si>
  <si>
    <t xml:space="preserve">CIP comparator(s) </t>
  </si>
  <si>
    <t>11.0701, 14.1001, 14.1901</t>
  </si>
  <si>
    <t>0006</t>
  </si>
  <si>
    <t>5.0200</t>
  </si>
  <si>
    <t>16.0901, 16.0905</t>
  </si>
  <si>
    <t>43.0103, 43.0104, 43.0107</t>
  </si>
  <si>
    <t>51.2401, 51.2501</t>
  </si>
  <si>
    <t>51.2507, 51.2508</t>
  </si>
  <si>
    <t>Global Animal Health, Paul G. Allen</t>
  </si>
  <si>
    <t>Carson College of Business</t>
  </si>
  <si>
    <t>52.1501, 52.1701</t>
  </si>
  <si>
    <t>52.0904, 52.0905</t>
  </si>
  <si>
    <t>52.0201, 52.0205</t>
  </si>
  <si>
    <t>College of Education</t>
  </si>
  <si>
    <t>13.0401, 42.2801</t>
  </si>
  <si>
    <t>Teaching and Learning</t>
  </si>
  <si>
    <t>13.0101, 13.1202, 13.1205</t>
  </si>
  <si>
    <t>51.2010</t>
  </si>
  <si>
    <t>8315, 8316</t>
  </si>
  <si>
    <t>51.2001</t>
  </si>
  <si>
    <t>4.0201, 15.1001, 19.0601, 50.0408, 4.0601</t>
  </si>
  <si>
    <t>What about 52.2001?</t>
  </si>
  <si>
    <t>14.1001, 11.0101, 11.0701</t>
  </si>
  <si>
    <t>51.0203, 51.0204</t>
  </si>
  <si>
    <r>
      <t xml:space="preserve">51.0201, </t>
    </r>
    <r>
      <rPr>
        <i/>
        <sz val="11"/>
        <color theme="1"/>
        <rFont val="Calibri"/>
        <family val="2"/>
        <scheme val="minor"/>
      </rPr>
      <t>51.0202</t>
    </r>
  </si>
  <si>
    <t>26.0101, 26.0301, 26.0701</t>
  </si>
  <si>
    <t>26.0804, 51.1102</t>
  </si>
  <si>
    <t>4.0301, 40.0601</t>
  </si>
  <si>
    <t>27.0101, 27.0301</t>
  </si>
  <si>
    <r>
      <rPr>
        <i/>
        <sz val="11"/>
        <color theme="1"/>
        <rFont val="Calibri"/>
        <family val="2"/>
        <scheme val="minor"/>
      </rPr>
      <t>10.0105</t>
    </r>
    <r>
      <rPr>
        <sz val="11"/>
        <color theme="1"/>
        <rFont val="Calibri"/>
        <family val="2"/>
        <scheme val="minor"/>
      </rPr>
      <t xml:space="preserve">, 16.0104, 23.0101, </t>
    </r>
    <r>
      <rPr>
        <i/>
        <sz val="11"/>
        <color theme="1"/>
        <rFont val="Calibri"/>
        <family val="2"/>
        <scheme val="minor"/>
      </rPr>
      <t>23.1301</t>
    </r>
  </si>
  <si>
    <r>
      <rPr>
        <i/>
        <sz val="11"/>
        <color theme="1"/>
        <rFont val="Calibri"/>
        <family val="2"/>
        <scheme val="minor"/>
      </rPr>
      <t>23.1302, 23.1303</t>
    </r>
    <r>
      <rPr>
        <sz val="11"/>
        <color theme="1"/>
        <rFont val="Calibri"/>
        <family val="2"/>
        <scheme val="minor"/>
      </rPr>
      <t>, 24.0103</t>
    </r>
  </si>
  <si>
    <t>50.0702</t>
  </si>
  <si>
    <t>50.0703</t>
  </si>
  <si>
    <r>
      <t xml:space="preserve">16.0101, </t>
    </r>
    <r>
      <rPr>
        <i/>
        <sz val="11"/>
        <color theme="1"/>
        <rFont val="Calibri"/>
        <family val="2"/>
        <scheme val="minor"/>
      </rPr>
      <t>16.0301</t>
    </r>
    <r>
      <rPr>
        <sz val="11"/>
        <color theme="1"/>
        <rFont val="Calibri"/>
        <family val="2"/>
        <scheme val="minor"/>
      </rPr>
      <t>, 16.0501</t>
    </r>
  </si>
  <si>
    <r>
      <rPr>
        <i/>
        <sz val="11"/>
        <color theme="1"/>
        <rFont val="Calibri"/>
        <family val="2"/>
        <scheme val="minor"/>
      </rPr>
      <t>54.0105, 54.0106,</t>
    </r>
    <r>
      <rPr>
        <sz val="11"/>
        <color theme="1"/>
        <rFont val="Calibri"/>
        <family val="2"/>
        <scheme val="minor"/>
      </rPr>
      <t xml:space="preserve"> 5.0103</t>
    </r>
  </si>
  <si>
    <r>
      <t xml:space="preserve">54.0101, </t>
    </r>
    <r>
      <rPr>
        <i/>
        <sz val="11"/>
        <color theme="1"/>
        <rFont val="Calibri"/>
        <family val="2"/>
        <scheme val="minor"/>
      </rPr>
      <t>54.0102,</t>
    </r>
    <r>
      <rPr>
        <sz val="11"/>
        <color theme="1"/>
        <rFont val="Calibri"/>
        <family val="2"/>
        <scheme val="minor"/>
      </rPr>
      <t xml:space="preserve"> 54.0103</t>
    </r>
  </si>
  <si>
    <t>13.1312</t>
  </si>
  <si>
    <r>
      <t xml:space="preserve">50.0901, </t>
    </r>
    <r>
      <rPr>
        <i/>
        <sz val="11"/>
        <color theme="1"/>
        <rFont val="Calibri"/>
        <family val="2"/>
        <scheme val="minor"/>
      </rPr>
      <t>50.0903, 50.0904</t>
    </r>
  </si>
  <si>
    <t>Criminal Justice and Criminology</t>
  </si>
  <si>
    <t>45.1001</t>
  </si>
  <si>
    <r>
      <t xml:space="preserve">38.0101, </t>
    </r>
    <r>
      <rPr>
        <i/>
        <sz val="11"/>
        <color theme="1"/>
        <rFont val="Calibri"/>
        <family val="2"/>
        <scheme val="minor"/>
      </rPr>
      <t>38.0103,</t>
    </r>
    <r>
      <rPr>
        <sz val="11"/>
        <color theme="1"/>
        <rFont val="Calibri"/>
        <family val="2"/>
        <scheme val="minor"/>
      </rPr>
      <t xml:space="preserve"> 44.0501</t>
    </r>
  </si>
  <si>
    <t>42.0101</t>
  </si>
  <si>
    <t>42.2801</t>
  </si>
  <si>
    <t>45.1101</t>
  </si>
  <si>
    <t xml:space="preserve"> College of Veterinary Medicine</t>
  </si>
  <si>
    <r>
      <t xml:space="preserve">26.0202, </t>
    </r>
    <r>
      <rPr>
        <i/>
        <sz val="11"/>
        <color theme="1"/>
        <rFont val="Calibri"/>
        <family val="2"/>
        <scheme val="minor"/>
      </rPr>
      <t>26.0203,</t>
    </r>
    <r>
      <rPr>
        <sz val="11"/>
        <color theme="1"/>
        <rFont val="Calibri"/>
        <family val="2"/>
        <scheme val="minor"/>
      </rPr>
      <t xml:space="preserve"> 26.0406, 26.0502</t>
    </r>
  </si>
  <si>
    <r>
      <rPr>
        <i/>
        <sz val="11"/>
        <color theme="1"/>
        <rFont val="Calibri"/>
        <family val="2"/>
        <scheme val="minor"/>
      </rPr>
      <t>26.0804,</t>
    </r>
    <r>
      <rPr>
        <sz val="11"/>
        <color theme="1"/>
        <rFont val="Calibri"/>
        <family val="2"/>
        <scheme val="minor"/>
      </rPr>
      <t xml:space="preserve"> 26.0805, </t>
    </r>
    <r>
      <rPr>
        <i/>
        <sz val="11"/>
        <color theme="1"/>
        <rFont val="Calibri"/>
        <family val="2"/>
        <scheme val="minor"/>
      </rPr>
      <t>26.1201,</t>
    </r>
    <r>
      <rPr>
        <sz val="11"/>
        <color theme="1"/>
        <rFont val="Calibri"/>
        <family val="2"/>
        <scheme val="minor"/>
      </rPr>
      <t xml:space="preserve"> 26.0210</t>
    </r>
  </si>
  <si>
    <r>
      <t xml:space="preserve">51.2401, </t>
    </r>
    <r>
      <rPr>
        <i/>
        <sz val="11"/>
        <color theme="1"/>
        <rFont val="Calibri"/>
        <family val="2"/>
        <scheme val="minor"/>
      </rPr>
      <t>51.2502</t>
    </r>
  </si>
  <si>
    <r>
      <t xml:space="preserve">51.2503, </t>
    </r>
    <r>
      <rPr>
        <i/>
        <sz val="11"/>
        <color theme="1"/>
        <rFont val="Calibri"/>
        <family val="2"/>
        <scheme val="minor"/>
      </rPr>
      <t>51.2506</t>
    </r>
  </si>
  <si>
    <r>
      <t xml:space="preserve">51.2401, </t>
    </r>
    <r>
      <rPr>
        <i/>
        <sz val="11"/>
        <color theme="1"/>
        <rFont val="Calibri"/>
        <family val="2"/>
        <scheme val="minor"/>
      </rPr>
      <t>51.2504</t>
    </r>
  </si>
  <si>
    <r>
      <t xml:space="preserve">51.2505, </t>
    </r>
    <r>
      <rPr>
        <i/>
        <sz val="11"/>
        <color theme="1"/>
        <rFont val="Calibri"/>
        <family val="2"/>
        <scheme val="minor"/>
      </rPr>
      <t>51.2511</t>
    </r>
  </si>
  <si>
    <t>51.32504, 51.2511</t>
  </si>
  <si>
    <t>52.0301</t>
  </si>
  <si>
    <t>52.0201</t>
  </si>
  <si>
    <t>Dept of Finance and Management Science</t>
  </si>
  <si>
    <t>52.0801</t>
  </si>
  <si>
    <t>52.0901</t>
  </si>
  <si>
    <t>52.1301</t>
  </si>
  <si>
    <t>Dept of Mgmt  Info Sys  &amp; Entrep</t>
  </si>
  <si>
    <t>52.1201</t>
  </si>
  <si>
    <t>52.0701</t>
  </si>
  <si>
    <t>Dept of Marketing &amp; Intl Business</t>
  </si>
  <si>
    <t>52.1401</t>
  </si>
  <si>
    <t>Ed Leadership  Sport Studies &amp; Ed/Co-Psy</t>
  </si>
  <si>
    <t>31.0504</t>
  </si>
  <si>
    <r>
      <rPr>
        <sz val="11"/>
        <color theme="1"/>
        <rFont val="Calibri"/>
        <family val="2"/>
        <scheme val="minor"/>
      </rPr>
      <t>13.1001,</t>
    </r>
    <r>
      <rPr>
        <i/>
        <sz val="11"/>
        <color theme="1"/>
        <rFont val="Calibri"/>
        <family val="2"/>
        <scheme val="minor"/>
      </rPr>
      <t xml:space="preserve"> 13.1206</t>
    </r>
  </si>
  <si>
    <t>9.0101</t>
  </si>
  <si>
    <t>9.0402</t>
  </si>
  <si>
    <t>9.0902</t>
  </si>
  <si>
    <t xml:space="preserve">College of Pharmacy </t>
  </si>
  <si>
    <t>Pharmacotherapy</t>
  </si>
  <si>
    <t>Apparel  Merch  Design and Textiles</t>
  </si>
  <si>
    <t xml:space="preserve">Voiland College OF Engineering </t>
  </si>
  <si>
    <t>and Architecture</t>
  </si>
  <si>
    <t>Chemical Engineering &amp; Bioengineering</t>
  </si>
  <si>
    <t>School of Mech and Materials Engineering</t>
  </si>
  <si>
    <t>Engineering &amp; Comp Science,</t>
  </si>
  <si>
    <t xml:space="preserve"> WSU Vancouver (ENCS)</t>
  </si>
  <si>
    <t xml:space="preserve">College of Nursing </t>
  </si>
  <si>
    <t xml:space="preserve">College of Arts and Sciences </t>
  </si>
  <si>
    <t>Murrow College of Communication</t>
  </si>
  <si>
    <t>WSU Full-time Tenured and Tenure-Track Instructional Faculty</t>
  </si>
  <si>
    <t>By Area, Department and Rank</t>
  </si>
  <si>
    <t>Data prepared for the Oklahoma State Salary Survey. Survey criteria are listed in the footnotes.</t>
  </si>
  <si>
    <t>Dept. No.
                               Reported CIP Code</t>
  </si>
  <si>
    <t>Lowest Salary</t>
  </si>
  <si>
    <t>Highest Salary</t>
  </si>
  <si>
    <t>Average Salary</t>
  </si>
  <si>
    <t>Median Salary</t>
  </si>
  <si>
    <t>Wtd Avg Prof Ranks</t>
  </si>
  <si>
    <t>Fall 2017 High, Low, Mean and Median 9-Month Salaries</t>
  </si>
  <si>
    <t>Average and Percentage Lag/Lead Between WSU &amp; Peer Ranks Weighted by the WSU Rank Mix</t>
  </si>
  <si>
    <t>Total</t>
  </si>
  <si>
    <t>Peer Rank Mix</t>
  </si>
  <si>
    <t>New Assistant</t>
  </si>
  <si>
    <t xml:space="preserve">New Assistant </t>
  </si>
  <si>
    <t xml:space="preserve"> </t>
  </si>
  <si>
    <t>*When more than one CIP is used as a comparator, the largest number of Peers reporting for any 1 CIP for each rank is reported.</t>
  </si>
  <si>
    <t>** WSU salary lag/lead represents the amount of increase/decrease in WSU salaries to be at the level of peer salaries.</t>
  </si>
  <si>
    <t xml:space="preserve">Number of Peers reporting is 21. </t>
  </si>
  <si>
    <t>Notes:</t>
  </si>
  <si>
    <t>WSU data were obtained from the September 30, 2016 RG2 Employee Appointment Download from HEPPS. Peer data are from the 2016-17 Oklahoma State University Faculty Salary Survey. WSU data are for tenured/tenure-track faculty; peer data are for tenured/tenure-track faculty when possible. Three peer institutions (Auburn, University of Illinois, and Virginia Tech) may have included non-tenure track faculty in the professor ranks above. Cornell did not report data.</t>
  </si>
  <si>
    <t>Salaries for faculty with 10 month appointments are converted to a 9 month equivalent by: monthly base salary*9.</t>
  </si>
  <si>
    <t>Salaries for faculty with 11/12 month appointments are converted to a 9 month equivalent by: monthly base salary*term* (9/11).</t>
  </si>
  <si>
    <t xml:space="preserve">The Carson College of Business faculty are reported by their appointing departments. Department re-organizations were not reflected in their faculty appointments. </t>
  </si>
  <si>
    <t>2010 CIP Codes are used.</t>
  </si>
  <si>
    <t>Oklahoma State Faculty Salary survey criteria are used.</t>
  </si>
  <si>
    <t>CRITERIA:</t>
  </si>
  <si>
    <t>Full-time faculty are included if their combined instructional and research FTE is .50 or more. Directors/chairs in academic units are included. Full-time is defined by 1.0 FTE. Faculty on professional leave are included as full-time even if they have reduced FTE.</t>
  </si>
  <si>
    <t xml:space="preserve">Most departments are detailed by academic college.  </t>
  </si>
  <si>
    <t>College &amp; university level details include instructional faculty fitting survey criteria even if departmental information is not submitted to OSU.</t>
  </si>
  <si>
    <t>Split appointments are counted in all of the departments and areas to which they pertain.</t>
  </si>
  <si>
    <t>Duplicate appointments within a department are deleted from department totals.</t>
  </si>
  <si>
    <t>Duplicate appointments within an area are deleted from area totals.</t>
  </si>
  <si>
    <t>Duplicate appointments within the university are deleted from university totals.</t>
  </si>
  <si>
    <t>University level salary information is based on the AAUP Faculty Salary Survey since all faculty are included, even if they are not represented by discipline code in the OSU survey. Except for the detail by discipline code, WSU faculty were included in both surveys using the same criteria.</t>
  </si>
  <si>
    <t>NOTES:</t>
  </si>
  <si>
    <t>Data were obtained from the September 30, 2016 RG2 Employee Appointment Download from DEPPS.</t>
  </si>
  <si>
    <t>Salaries for faculty with 10 month appointments are converted to a 9 month equivalent by: salary*9.</t>
  </si>
  <si>
    <t xml:space="preserve">    Salaries for faculty with 11/12 month appointment terms are converted to a 9 month equivalent by: salary*term* .818181818.</t>
  </si>
  <si>
    <t xml:space="preserve">    2010 CIP Codes are used.</t>
  </si>
  <si>
    <t>Full-time tenured and tenure-track faculty are included if their combined instructional and research FTE is .50 or more. Directors/chair appointments in academic units are included as instructional. Only Faculty with a tenure status code of T or P were included.</t>
  </si>
  <si>
    <t>Full-time is defined as 1.0 FTE from all appointments or .75 or greater FTE for faculty on professional leave.</t>
  </si>
  <si>
    <t>Most departments are detailed by academic college.  No rank level detail is included for non-academic areas.</t>
  </si>
  <si>
    <t>College and university level details include instructional faculty fitting survey criteria even if departmental information was not submitted to the OSU Salary Survey.</t>
  </si>
  <si>
    <t>Split appointments are counted in all of the departments and areas for which they pertain.</t>
  </si>
  <si>
    <t>Institutional Research, WW ,  from 01/09/18 calc file</t>
  </si>
  <si>
    <t>Average with WSU Rank Mix</t>
  </si>
  <si>
    <t>Average with WSU Rank Mix Mix</t>
  </si>
  <si>
    <t>University level salary information is based on the AAUP Faculty Salary Survey since all faculty are included, even if they are not represented by discipline code in the OSU survey. Except for the detail by discipline code, WSU faculty are included in both surveys using the same criteria. The university level peer Average with WSU Rank Mix mix calculation weights by the number of WSU professors at each rank, i.e. WSU rank mix, and each peer institution's total number of faculty reported in the top 3 ranks.</t>
  </si>
  <si>
    <t>Active appointments as of September 30, 2017 with a payrate code of monthly are included.</t>
  </si>
  <si>
    <t>Active Instructional Faculty appointments as of 09/30/2017 with a pay rate code of Monthly are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</si>
</sst>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0.0%;[Red]\-0.0%"/>
    <numFmt numFmtId="168" formatCode="_(* #,##0_);_(* \(#,##0\);_(* &quot;-&quot;??_);_(@_)"/>
  </numFmts>
  <fonts count="33">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0"/>
      <color indexed="12"/>
      <name val="Arial"/>
      <family val="2"/>
    </font>
    <font>
      <sz val="9"/>
      <color indexed="12"/>
      <name val="Arial"/>
      <family val="2"/>
    </font>
    <font>
      <b/>
      <sz val="9"/>
      <color indexed="12"/>
      <name val="Arial"/>
      <family val="2"/>
    </font>
    <font>
      <b/>
      <sz val="10"/>
      <color indexed="12"/>
      <name val="Arial"/>
      <family val="2"/>
    </font>
    <font>
      <b/>
      <sz val="11"/>
      <color rgb="FFFF0000"/>
      <name val="Calibri"/>
      <family val="2"/>
      <scheme val="minor"/>
    </font>
    <font>
      <b/>
      <sz val="14"/>
      <name val="Arial"/>
      <family val="2"/>
    </font>
    <font>
      <sz val="12"/>
      <name val="Arial"/>
      <family val="2"/>
    </font>
    <font>
      <sz val="10"/>
      <name val="Arial"/>
      <family val="2"/>
    </font>
    <font>
      <b/>
      <sz val="8"/>
      <name val="Arial"/>
      <family val="2"/>
    </font>
    <font>
      <b/>
      <sz val="10"/>
      <color indexed="33"/>
      <name val="Arial"/>
      <family val="2"/>
    </font>
    <font>
      <sz val="8"/>
      <name val="Arial"/>
      <family val="2"/>
    </font>
    <font>
      <sz val="10"/>
      <name val="DUTCH"/>
    </font>
    <font>
      <sz val="9"/>
      <name val="Arial"/>
      <family val="2"/>
    </font>
    <font>
      <i/>
      <sz val="11"/>
      <color theme="1"/>
      <name val="Calibri"/>
      <family val="2"/>
      <scheme val="minor"/>
    </font>
    <font>
      <b/>
      <sz val="12"/>
      <name val="DUTCH"/>
    </font>
    <font>
      <sz val="12"/>
      <name val="DUTCH"/>
    </font>
    <font>
      <sz val="8"/>
      <name val="DUTCH"/>
      <family val="1"/>
    </font>
    <font>
      <sz val="8"/>
      <name val="DUTCH"/>
    </font>
    <font>
      <b/>
      <u/>
      <sz val="12"/>
      <name val="Arial"/>
      <family val="2"/>
    </font>
    <font>
      <b/>
      <sz val="9"/>
      <color rgb="FFFF0000"/>
      <name val="Arial"/>
      <family val="2"/>
    </font>
    <font>
      <sz val="9"/>
      <color rgb="FFFF0000"/>
      <name val="Arial"/>
      <family val="2"/>
    </font>
    <font>
      <b/>
      <sz val="10"/>
      <color rgb="FFFF0000"/>
      <name val="Arial"/>
      <family val="2"/>
    </font>
    <font>
      <sz val="10"/>
      <color rgb="FFFF0000"/>
      <name val="Arial"/>
      <family val="2"/>
    </font>
    <font>
      <sz val="11"/>
      <name val="Calibri"/>
      <family val="2"/>
      <scheme val="minor"/>
    </font>
    <font>
      <b/>
      <sz val="10"/>
      <name val="Arial"/>
      <family val="2"/>
    </font>
    <font>
      <sz val="10"/>
      <color indexed="48"/>
      <name val="Arial"/>
      <family val="2"/>
    </font>
    <font>
      <sz val="9"/>
      <color theme="1"/>
      <name val="Arial"/>
      <family val="2"/>
    </font>
    <font>
      <sz val="9"/>
      <name val="DUTCH"/>
    </font>
    <font>
      <sz val="6"/>
      <name val="DUTCH"/>
    </font>
  </fonts>
  <fills count="4">
    <fill>
      <patternFill patternType="none"/>
    </fill>
    <fill>
      <patternFill patternType="gray125"/>
    </fill>
    <fill>
      <patternFill patternType="gray0625"/>
    </fill>
    <fill>
      <patternFill patternType="gray0625">
        <fgColor indexed="8"/>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right/>
      <top/>
      <bottom style="thin">
        <color indexed="8"/>
      </bottom>
      <diagonal/>
    </border>
    <border>
      <left style="thin">
        <color indexed="8"/>
      </left>
      <right style="thin">
        <color indexed="8"/>
      </right>
      <top style="thin">
        <color indexed="64"/>
      </top>
      <bottom/>
      <diagonal/>
    </border>
    <border>
      <left/>
      <right style="thin">
        <color indexed="8"/>
      </right>
      <top style="thin">
        <color indexed="64"/>
      </top>
      <bottom/>
      <diagonal/>
    </border>
    <border>
      <left/>
      <right style="thin">
        <color indexed="8"/>
      </right>
      <top/>
      <bottom style="thin">
        <color indexed="64"/>
      </bottom>
      <diagonal/>
    </border>
    <border>
      <left style="thin">
        <color indexed="64"/>
      </left>
      <right style="thin">
        <color indexed="64"/>
      </right>
      <top style="thin">
        <color indexed="8"/>
      </top>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0" fontId="15" fillId="0" borderId="0"/>
    <xf numFmtId="0" fontId="11" fillId="0" borderId="0"/>
    <xf numFmtId="43" fontId="1" fillId="0" borderId="0" applyFont="0" applyFill="0" applyBorder="0" applyAlignment="0" applyProtection="0"/>
  </cellStyleXfs>
  <cellXfs count="321">
    <xf numFmtId="0" fontId="0" fillId="0" borderId="0" xfId="0"/>
    <xf numFmtId="0" fontId="0" fillId="0" borderId="0" xfId="0" applyFill="1"/>
    <xf numFmtId="164" fontId="0" fillId="0" borderId="0" xfId="0" applyNumberFormat="1" applyFill="1"/>
    <xf numFmtId="165" fontId="0" fillId="0" borderId="0" xfId="2" applyNumberFormat="1" applyFont="1" applyFill="1"/>
    <xf numFmtId="3" fontId="4" fillId="0" borderId="1" xfId="0" applyNumberFormat="1" applyFont="1" applyBorder="1" applyProtection="1">
      <protection locked="0"/>
    </xf>
    <xf numFmtId="3" fontId="4" fillId="0" borderId="0" xfId="0" applyNumberFormat="1" applyFont="1" applyBorder="1" applyProtection="1">
      <protection locked="0"/>
    </xf>
    <xf numFmtId="0" fontId="0" fillId="2" borderId="11" xfId="0" applyFill="1" applyBorder="1"/>
    <xf numFmtId="0" fontId="0" fillId="2" borderId="12" xfId="0" applyFill="1" applyBorder="1"/>
    <xf numFmtId="9" fontId="0" fillId="2" borderId="11" xfId="1" applyFont="1" applyFill="1" applyBorder="1"/>
    <xf numFmtId="9" fontId="0" fillId="2" borderId="12" xfId="1" applyFont="1" applyFill="1" applyBorder="1"/>
    <xf numFmtId="0" fontId="0" fillId="2" borderId="2" xfId="0" applyFill="1" applyBorder="1"/>
    <xf numFmtId="165" fontId="0" fillId="2" borderId="11" xfId="2" applyNumberFormat="1" applyFont="1" applyFill="1" applyBorder="1"/>
    <xf numFmtId="165" fontId="0" fillId="2" borderId="12" xfId="2" applyNumberFormat="1" applyFont="1" applyFill="1" applyBorder="1"/>
    <xf numFmtId="165" fontId="0" fillId="2" borderId="2" xfId="2" applyNumberFormat="1" applyFont="1" applyFill="1" applyBorder="1"/>
    <xf numFmtId="164" fontId="0" fillId="2" borderId="11" xfId="0" applyNumberFormat="1" applyFill="1" applyBorder="1"/>
    <xf numFmtId="164" fontId="0" fillId="2" borderId="12" xfId="0" applyNumberFormat="1" applyFill="1" applyBorder="1"/>
    <xf numFmtId="164" fontId="0" fillId="2" borderId="2" xfId="0" applyNumberFormat="1" applyFill="1" applyBorder="1"/>
    <xf numFmtId="0" fontId="0" fillId="0" borderId="11" xfId="0" applyFill="1" applyBorder="1"/>
    <xf numFmtId="0" fontId="0" fillId="0" borderId="12" xfId="0" applyFill="1" applyBorder="1"/>
    <xf numFmtId="9" fontId="0" fillId="0" borderId="11" xfId="1" applyFont="1" applyFill="1" applyBorder="1"/>
    <xf numFmtId="9" fontId="0" fillId="0" borderId="12" xfId="1" applyFont="1" applyFill="1" applyBorder="1"/>
    <xf numFmtId="165" fontId="0" fillId="0" borderId="11" xfId="2" applyNumberFormat="1" applyFont="1" applyFill="1" applyBorder="1"/>
    <xf numFmtId="165" fontId="0" fillId="0" borderId="12" xfId="2" applyNumberFormat="1" applyFont="1" applyFill="1" applyBorder="1"/>
    <xf numFmtId="164" fontId="0" fillId="0" borderId="11" xfId="0" applyNumberFormat="1" applyFill="1" applyBorder="1"/>
    <xf numFmtId="164" fontId="0" fillId="0" borderId="12" xfId="0" applyNumberFormat="1" applyFill="1" applyBorder="1"/>
    <xf numFmtId="0" fontId="0" fillId="0" borderId="2" xfId="0" applyFill="1" applyBorder="1"/>
    <xf numFmtId="165" fontId="0" fillId="0" borderId="2" xfId="2" applyNumberFormat="1" applyFont="1" applyFill="1" applyBorder="1"/>
    <xf numFmtId="166" fontId="0" fillId="0" borderId="2" xfId="1" applyNumberFormat="1" applyFont="1" applyFill="1" applyBorder="1"/>
    <xf numFmtId="166" fontId="0" fillId="0" borderId="12" xfId="1" applyNumberFormat="1" applyFont="1" applyFill="1" applyBorder="1"/>
    <xf numFmtId="0" fontId="2" fillId="2" borderId="3" xfId="0" applyFont="1" applyFill="1" applyBorder="1" applyAlignment="1">
      <alignment horizontal="left" vertical="top"/>
    </xf>
    <xf numFmtId="0" fontId="2" fillId="2" borderId="6" xfId="0" applyFont="1" applyFill="1" applyBorder="1" applyAlignment="1">
      <alignment horizontal="left" vertical="top"/>
    </xf>
    <xf numFmtId="0" fontId="2" fillId="2" borderId="8" xfId="0" applyFont="1" applyFill="1" applyBorder="1" applyAlignment="1">
      <alignment horizontal="left" vertical="top"/>
    </xf>
    <xf numFmtId="0" fontId="5" fillId="0" borderId="17" xfId="0" applyFont="1" applyBorder="1" applyProtection="1">
      <protection locked="0"/>
    </xf>
    <xf numFmtId="0" fontId="5" fillId="0" borderId="18" xfId="0" applyFont="1" applyBorder="1" applyProtection="1">
      <protection locked="0"/>
    </xf>
    <xf numFmtId="0" fontId="5" fillId="0" borderId="2" xfId="0" applyFont="1" applyBorder="1" applyAlignment="1" applyProtection="1">
      <alignment horizontal="left"/>
      <protection locked="0"/>
    </xf>
    <xf numFmtId="0" fontId="4" fillId="0" borderId="19" xfId="0" applyFont="1" applyBorder="1" applyProtection="1">
      <protection locked="0"/>
    </xf>
    <xf numFmtId="9" fontId="4" fillId="0" borderId="21" xfId="0" applyNumberFormat="1" applyFont="1" applyBorder="1" applyProtection="1">
      <protection locked="0"/>
    </xf>
    <xf numFmtId="3" fontId="4" fillId="0" borderId="19" xfId="0" applyNumberFormat="1" applyFont="1" applyBorder="1" applyProtection="1">
      <protection locked="0"/>
    </xf>
    <xf numFmtId="0" fontId="7" fillId="3" borderId="11" xfId="0" applyFont="1" applyFill="1" applyBorder="1" applyProtection="1">
      <protection locked="0"/>
    </xf>
    <xf numFmtId="0" fontId="7" fillId="3" borderId="12" xfId="0" applyFont="1" applyFill="1" applyBorder="1" applyProtection="1">
      <protection locked="0"/>
    </xf>
    <xf numFmtId="37" fontId="7" fillId="3" borderId="22" xfId="0" applyNumberFormat="1" applyFont="1" applyFill="1" applyBorder="1" applyProtection="1">
      <protection locked="0"/>
    </xf>
    <xf numFmtId="0" fontId="6" fillId="3" borderId="11" xfId="0" applyFont="1" applyFill="1" applyBorder="1" applyProtection="1">
      <protection locked="0"/>
    </xf>
    <xf numFmtId="0" fontId="6" fillId="3" borderId="12" xfId="0" applyFont="1" applyFill="1" applyBorder="1" applyProtection="1">
      <protection locked="0"/>
    </xf>
    <xf numFmtId="0" fontId="6" fillId="3" borderId="2" xfId="0" applyFont="1" applyFill="1" applyBorder="1" applyAlignment="1" applyProtection="1">
      <alignment horizontal="left"/>
      <protection locked="0"/>
    </xf>
    <xf numFmtId="9" fontId="4" fillId="0" borderId="19" xfId="0" applyNumberFormat="1" applyFont="1" applyBorder="1" applyProtection="1">
      <protection locked="0"/>
    </xf>
    <xf numFmtId="9" fontId="7" fillId="3" borderId="11" xfId="0" applyNumberFormat="1" applyFont="1" applyFill="1" applyBorder="1" applyProtection="1">
      <protection locked="0"/>
    </xf>
    <xf numFmtId="9" fontId="7" fillId="3" borderId="12" xfId="0" applyNumberFormat="1" applyFont="1" applyFill="1" applyBorder="1" applyProtection="1">
      <protection locked="0"/>
    </xf>
    <xf numFmtId="0" fontId="7" fillId="3" borderId="22" xfId="0" applyFont="1" applyFill="1" applyBorder="1" applyProtection="1">
      <protection locked="0"/>
    </xf>
    <xf numFmtId="3" fontId="7" fillId="3" borderId="11" xfId="0" applyNumberFormat="1" applyFont="1" applyFill="1" applyBorder="1" applyProtection="1">
      <protection locked="0"/>
    </xf>
    <xf numFmtId="3" fontId="7" fillId="3" borderId="12" xfId="0" applyNumberFormat="1" applyFont="1" applyFill="1" applyBorder="1" applyProtection="1">
      <protection locked="0"/>
    </xf>
    <xf numFmtId="3" fontId="7" fillId="3" borderId="22" xfId="0" applyNumberFormat="1" applyFont="1" applyFill="1" applyBorder="1" applyProtection="1">
      <protection locked="0"/>
    </xf>
    <xf numFmtId="0" fontId="4" fillId="0" borderId="20" xfId="0" applyFont="1" applyBorder="1" applyProtection="1">
      <protection locked="0"/>
    </xf>
    <xf numFmtId="0" fontId="2" fillId="2" borderId="11" xfId="0" applyFont="1" applyFill="1" applyBorder="1"/>
    <xf numFmtId="9" fontId="2" fillId="2" borderId="11" xfId="1" applyFont="1" applyFill="1" applyBorder="1"/>
    <xf numFmtId="165" fontId="2" fillId="2" borderId="11" xfId="2" applyNumberFormat="1" applyFont="1" applyFill="1" applyBorder="1"/>
    <xf numFmtId="164" fontId="2" fillId="2" borderId="11" xfId="0" applyNumberFormat="1" applyFont="1" applyFill="1" applyBorder="1"/>
    <xf numFmtId="0" fontId="2" fillId="2" borderId="12" xfId="0" applyFont="1" applyFill="1" applyBorder="1"/>
    <xf numFmtId="9" fontId="2" fillId="2" borderId="12" xfId="1" applyFont="1" applyFill="1" applyBorder="1"/>
    <xf numFmtId="165" fontId="2" fillId="2" borderId="12" xfId="2" applyNumberFormat="1" applyFont="1" applyFill="1" applyBorder="1"/>
    <xf numFmtId="164" fontId="2" fillId="2" borderId="12" xfId="0" applyNumberFormat="1" applyFont="1" applyFill="1" applyBorder="1"/>
    <xf numFmtId="0" fontId="2" fillId="2" borderId="2" xfId="0" applyFont="1" applyFill="1" applyBorder="1"/>
    <xf numFmtId="165" fontId="2" fillId="2" borderId="2" xfId="2" applyNumberFormat="1" applyFont="1" applyFill="1" applyBorder="1"/>
    <xf numFmtId="166" fontId="2" fillId="2" borderId="2" xfId="1" applyNumberFormat="1" applyFont="1" applyFill="1" applyBorder="1"/>
    <xf numFmtId="166" fontId="2" fillId="2" borderId="11" xfId="1" applyNumberFormat="1" applyFont="1" applyFill="1" applyBorder="1"/>
    <xf numFmtId="166" fontId="2" fillId="2" borderId="12" xfId="1" applyNumberFormat="1" applyFont="1" applyFill="1" applyBorder="1"/>
    <xf numFmtId="166" fontId="1" fillId="0" borderId="11" xfId="1" applyNumberFormat="1" applyFont="1" applyFill="1" applyBorder="1"/>
    <xf numFmtId="166" fontId="1" fillId="0" borderId="12" xfId="1" applyNumberFormat="1" applyFont="1" applyFill="1" applyBorder="1"/>
    <xf numFmtId="164" fontId="0" fillId="0" borderId="12" xfId="0" applyNumberFormat="1" applyFont="1" applyFill="1" applyBorder="1"/>
    <xf numFmtId="166" fontId="1" fillId="0" borderId="2" xfId="1" applyNumberFormat="1" applyFont="1" applyFill="1" applyBorder="1"/>
    <xf numFmtId="166" fontId="8" fillId="2" borderId="12" xfId="1" applyNumberFormat="1" applyFont="1" applyFill="1" applyBorder="1"/>
    <xf numFmtId="166" fontId="8" fillId="2" borderId="2" xfId="1" applyNumberFormat="1" applyFont="1" applyFill="1" applyBorder="1"/>
    <xf numFmtId="166" fontId="3" fillId="0" borderId="11" xfId="1" applyNumberFormat="1" applyFont="1" applyFill="1" applyBorder="1"/>
    <xf numFmtId="166" fontId="3" fillId="0" borderId="12" xfId="1" applyNumberFormat="1" applyFont="1" applyFill="1" applyBorder="1"/>
    <xf numFmtId="166" fontId="3" fillId="0" borderId="2" xfId="1" applyNumberFormat="1" applyFont="1" applyFill="1" applyBorder="1"/>
    <xf numFmtId="166" fontId="8" fillId="2" borderId="11" xfId="1" applyNumberFormat="1" applyFont="1" applyFill="1" applyBorder="1"/>
    <xf numFmtId="0" fontId="9" fillId="0" borderId="0" xfId="0" applyFont="1" applyAlignment="1" applyProtection="1">
      <alignment horizontal="centerContinuous"/>
    </xf>
    <xf numFmtId="0" fontId="10" fillId="0" borderId="0" xfId="0" applyFont="1" applyAlignment="1" applyProtection="1">
      <alignment horizontal="centerContinuous"/>
    </xf>
    <xf numFmtId="0" fontId="11" fillId="0" borderId="0" xfId="0" applyFont="1" applyAlignment="1" applyProtection="1">
      <alignment horizontal="centerContinuous"/>
    </xf>
    <xf numFmtId="3" fontId="11" fillId="0" borderId="0" xfId="0" applyNumberFormat="1" applyFont="1" applyAlignment="1" applyProtection="1">
      <alignment horizontal="centerContinuous"/>
    </xf>
    <xf numFmtId="167" fontId="11" fillId="0" borderId="0" xfId="0" applyNumberFormat="1" applyFont="1" applyAlignment="1" applyProtection="1">
      <alignment horizontal="centerContinuous"/>
    </xf>
    <xf numFmtId="1" fontId="0" fillId="0" borderId="0" xfId="0" applyNumberFormat="1"/>
    <xf numFmtId="0" fontId="12" fillId="0" borderId="0" xfId="0" applyFont="1" applyAlignment="1" applyProtection="1">
      <alignment horizontal="centerContinuous"/>
    </xf>
    <xf numFmtId="0" fontId="12" fillId="0" borderId="0" xfId="0" applyFont="1" applyAlignment="1" applyProtection="1">
      <alignment horizontal="left"/>
    </xf>
    <xf numFmtId="3" fontId="13" fillId="0" borderId="0" xfId="0" applyNumberFormat="1" applyFont="1" applyAlignment="1" applyProtection="1">
      <alignment horizontal="right"/>
    </xf>
    <xf numFmtId="0" fontId="14" fillId="0" borderId="0" xfId="0" applyFont="1" applyAlignment="1" applyProtection="1">
      <alignment vertical="top"/>
    </xf>
    <xf numFmtId="3" fontId="13" fillId="0" borderId="0" xfId="0" applyNumberFormat="1" applyFont="1" applyAlignment="1" applyProtection="1">
      <alignment horizontal="centerContinuous"/>
    </xf>
    <xf numFmtId="0" fontId="4" fillId="0" borderId="23" xfId="0" applyFont="1" applyBorder="1" applyProtection="1">
      <protection locked="0"/>
    </xf>
    <xf numFmtId="0" fontId="4" fillId="0" borderId="8" xfId="0" applyFont="1" applyBorder="1" applyAlignment="1" applyProtection="1">
      <alignment horizontal="right"/>
      <protection locked="0"/>
    </xf>
    <xf numFmtId="0" fontId="4" fillId="0" borderId="9" xfId="0" applyFont="1" applyBorder="1" applyAlignment="1" applyProtection="1">
      <alignment horizontal="center"/>
      <protection locked="0"/>
    </xf>
    <xf numFmtId="3" fontId="4" fillId="0" borderId="10" xfId="0" applyNumberFormat="1" applyFont="1" applyBorder="1" applyAlignment="1" applyProtection="1">
      <alignment horizontal="right"/>
      <protection locked="0"/>
    </xf>
    <xf numFmtId="0" fontId="15" fillId="0" borderId="0" xfId="0" applyFont="1" applyProtection="1"/>
    <xf numFmtId="0" fontId="11" fillId="0" borderId="0" xfId="0" applyFont="1" applyProtection="1"/>
    <xf numFmtId="1" fontId="11" fillId="0" borderId="6" xfId="0" quotePrefix="1" applyNumberFormat="1" applyFont="1" applyBorder="1" applyProtection="1"/>
    <xf numFmtId="0" fontId="11" fillId="0" borderId="0" xfId="0" applyFont="1" applyBorder="1" applyAlignment="1" applyProtection="1">
      <alignment horizontal="center"/>
    </xf>
    <xf numFmtId="3" fontId="11" fillId="0" borderId="7" xfId="0" applyNumberFormat="1" applyFont="1" applyBorder="1" applyAlignment="1" applyProtection="1">
      <alignment horizontal="center"/>
    </xf>
    <xf numFmtId="0" fontId="11" fillId="0" borderId="6" xfId="0" applyFont="1" applyBorder="1" applyAlignment="1" applyProtection="1">
      <alignment horizontal="center"/>
    </xf>
    <xf numFmtId="0" fontId="11" fillId="0" borderId="0" xfId="0" applyFont="1" applyBorder="1" applyProtection="1"/>
    <xf numFmtId="3" fontId="11" fillId="0" borderId="7" xfId="0" applyNumberFormat="1" applyFont="1" applyBorder="1" applyAlignment="1" applyProtection="1">
      <alignment horizontal="right"/>
    </xf>
    <xf numFmtId="167" fontId="16" fillId="0" borderId="0" xfId="0" applyNumberFormat="1" applyFont="1" applyAlignment="1" applyProtection="1">
      <alignment horizontal="center"/>
    </xf>
    <xf numFmtId="0" fontId="16" fillId="0" borderId="0" xfId="0" applyFont="1" applyBorder="1" applyAlignment="1" applyProtection="1">
      <alignment horizontal="right"/>
    </xf>
    <xf numFmtId="0" fontId="11" fillId="0" borderId="8" xfId="0" applyFont="1" applyBorder="1" applyAlignment="1" applyProtection="1">
      <alignment horizontal="center"/>
    </xf>
    <xf numFmtId="0" fontId="11" fillId="0" borderId="9" xfId="0" applyFont="1" applyBorder="1" applyAlignment="1" applyProtection="1">
      <alignment horizontal="right"/>
    </xf>
    <xf numFmtId="0" fontId="11" fillId="0" borderId="9" xfId="0" applyFont="1" applyBorder="1" applyAlignment="1" applyProtection="1">
      <alignment horizontal="center"/>
    </xf>
    <xf numFmtId="3" fontId="11" fillId="0" borderId="10" xfId="0" applyNumberFormat="1" applyFont="1" applyBorder="1" applyAlignment="1" applyProtection="1">
      <alignment horizontal="right"/>
    </xf>
    <xf numFmtId="167" fontId="16" fillId="0" borderId="23" xfId="0" applyNumberFormat="1" applyFont="1" applyBorder="1" applyAlignment="1" applyProtection="1">
      <alignment horizontal="center"/>
    </xf>
    <xf numFmtId="0" fontId="2" fillId="0" borderId="11"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2" borderId="3" xfId="0" applyFont="1" applyFill="1" applyBorder="1" applyAlignment="1">
      <alignment vertical="top"/>
    </xf>
    <xf numFmtId="0" fontId="2" fillId="2" borderId="6" xfId="0" applyFont="1" applyFill="1" applyBorder="1" applyAlignment="1">
      <alignment vertical="top"/>
    </xf>
    <xf numFmtId="0" fontId="2" fillId="2" borderId="8" xfId="0" applyFont="1" applyFill="1" applyBorder="1" applyAlignment="1">
      <alignment vertical="top"/>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0" fillId="0" borderId="12" xfId="0" applyFont="1" applyBorder="1" applyAlignment="1">
      <alignment vertical="top"/>
    </xf>
    <xf numFmtId="0" fontId="0" fillId="0" borderId="12" xfId="0" applyFont="1" applyBorder="1" applyAlignment="1">
      <alignment horizontal="left" vertical="top"/>
    </xf>
    <xf numFmtId="0" fontId="2" fillId="0" borderId="12" xfId="0" applyFont="1" applyBorder="1" applyAlignment="1">
      <alignment horizontal="left" vertical="top"/>
    </xf>
    <xf numFmtId="0" fontId="17" fillId="0" borderId="12" xfId="0" applyFont="1" applyBorder="1" applyAlignment="1">
      <alignment vertical="top"/>
    </xf>
    <xf numFmtId="0" fontId="0" fillId="0" borderId="12" xfId="0" applyFont="1" applyBorder="1" applyAlignment="1">
      <alignment horizontal="right" vertical="top"/>
    </xf>
    <xf numFmtId="49" fontId="0" fillId="0" borderId="12" xfId="0" applyNumberFormat="1" applyFont="1" applyBorder="1" applyAlignment="1">
      <alignment horizontal="left" vertical="top"/>
    </xf>
    <xf numFmtId="0" fontId="17" fillId="0" borderId="12" xfId="0" applyFont="1" applyBorder="1" applyAlignment="1">
      <alignment horizontal="right" vertical="top"/>
    </xf>
    <xf numFmtId="49" fontId="0" fillId="0" borderId="12" xfId="0" applyNumberFormat="1" applyFont="1" applyBorder="1" applyAlignment="1">
      <alignment horizontal="right" vertical="top"/>
    </xf>
    <xf numFmtId="49" fontId="17" fillId="0" borderId="12" xfId="0" applyNumberFormat="1" applyFont="1" applyBorder="1" applyAlignment="1">
      <alignment horizontal="right" vertical="top"/>
    </xf>
    <xf numFmtId="3" fontId="7" fillId="3" borderId="13" xfId="0" applyNumberFormat="1" applyFont="1" applyFill="1" applyBorder="1" applyProtection="1">
      <protection locked="0"/>
    </xf>
    <xf numFmtId="37" fontId="0" fillId="0" borderId="0" xfId="0" applyNumberFormat="1"/>
    <xf numFmtId="37" fontId="7" fillId="3" borderId="11" xfId="0" applyNumberFormat="1" applyFont="1" applyFill="1" applyBorder="1" applyProtection="1">
      <protection locked="0"/>
    </xf>
    <xf numFmtId="37" fontId="7" fillId="3" borderId="12" xfId="0" applyNumberFormat="1" applyFont="1" applyFill="1" applyBorder="1" applyProtection="1">
      <protection locked="0"/>
    </xf>
    <xf numFmtId="0" fontId="18" fillId="0" borderId="0" xfId="3" applyFont="1" applyAlignment="1" applyProtection="1">
      <alignment horizontal="centerContinuous"/>
    </xf>
    <xf numFmtId="0" fontId="19" fillId="0" borderId="0" xfId="3" applyFont="1" applyAlignment="1" applyProtection="1">
      <alignment horizontal="centerContinuous"/>
    </xf>
    <xf numFmtId="0" fontId="15" fillId="0" borderId="0" xfId="3" applyAlignment="1" applyProtection="1">
      <alignment horizontal="centerContinuous"/>
    </xf>
    <xf numFmtId="37" fontId="15" fillId="0" borderId="0" xfId="3" applyNumberFormat="1" applyAlignment="1" applyProtection="1">
      <alignment horizontal="centerContinuous"/>
    </xf>
    <xf numFmtId="37" fontId="15" fillId="0" borderId="0" xfId="3" applyNumberFormat="1" applyFill="1" applyAlignment="1" applyProtection="1">
      <alignment horizontal="centerContinuous"/>
    </xf>
    <xf numFmtId="0" fontId="20" fillId="0" borderId="0" xfId="3" applyFont="1" applyAlignment="1" applyProtection="1">
      <alignment horizontal="centerContinuous"/>
    </xf>
    <xf numFmtId="0" fontId="19" fillId="0" borderId="0" xfId="3" applyFont="1" applyProtection="1"/>
    <xf numFmtId="0" fontId="21" fillId="0" borderId="0" xfId="3" applyFont="1" applyAlignment="1" applyProtection="1">
      <alignment horizontal="centerContinuous"/>
    </xf>
    <xf numFmtId="0" fontId="21" fillId="0" borderId="0" xfId="3" quotePrefix="1" applyFont="1" applyAlignment="1" applyProtection="1">
      <alignment horizontal="centerContinuous"/>
    </xf>
    <xf numFmtId="0" fontId="15" fillId="0" borderId="0" xfId="3" applyProtection="1"/>
    <xf numFmtId="37" fontId="15" fillId="0" borderId="0" xfId="3" applyNumberFormat="1" applyProtection="1"/>
    <xf numFmtId="37" fontId="15" fillId="0" borderId="0" xfId="3" applyNumberFormat="1" applyFill="1" applyProtection="1"/>
    <xf numFmtId="0" fontId="21" fillId="0" borderId="0" xfId="3" applyFont="1" applyAlignment="1" applyProtection="1">
      <alignment horizontal="right"/>
    </xf>
    <xf numFmtId="0" fontId="21" fillId="0" borderId="0" xfId="3" applyFont="1" applyBorder="1" applyAlignment="1" applyProtection="1">
      <alignment wrapText="1"/>
    </xf>
    <xf numFmtId="0" fontId="15" fillId="0" borderId="0" xfId="3" applyBorder="1" applyProtection="1"/>
    <xf numFmtId="0" fontId="15" fillId="0" borderId="0" xfId="3" applyBorder="1" applyAlignment="1" applyProtection="1">
      <alignment horizontal="right" wrapText="1"/>
    </xf>
    <xf numFmtId="37" fontId="15" fillId="0" borderId="0" xfId="3" applyNumberFormat="1" applyBorder="1" applyAlignment="1" applyProtection="1">
      <alignment horizontal="center" wrapText="1"/>
    </xf>
    <xf numFmtId="37" fontId="15" fillId="0" borderId="0" xfId="3" applyNumberFormat="1" applyFill="1" applyBorder="1" applyAlignment="1" applyProtection="1">
      <alignment horizontal="center" wrapText="1"/>
    </xf>
    <xf numFmtId="37" fontId="21" fillId="0" borderId="0" xfId="3" applyNumberFormat="1" applyFont="1" applyBorder="1" applyAlignment="1" applyProtection="1">
      <alignment horizontal="center" wrapText="1"/>
    </xf>
    <xf numFmtId="0" fontId="5" fillId="0" borderId="24" xfId="0" applyFont="1" applyBorder="1" applyProtection="1">
      <protection locked="0"/>
    </xf>
    <xf numFmtId="0" fontId="4" fillId="0" borderId="25" xfId="0" applyFont="1" applyBorder="1" applyProtection="1">
      <protection locked="0"/>
    </xf>
    <xf numFmtId="3" fontId="4" fillId="0" borderId="25" xfId="0" applyNumberFormat="1" applyFont="1" applyBorder="1" applyProtection="1">
      <protection locked="0"/>
    </xf>
    <xf numFmtId="3" fontId="4" fillId="0" borderId="4" xfId="0" applyNumberFormat="1" applyFont="1" applyBorder="1" applyProtection="1">
      <protection locked="0"/>
    </xf>
    <xf numFmtId="3" fontId="4" fillId="0" borderId="11" xfId="0" applyNumberFormat="1" applyFont="1" applyBorder="1" applyProtection="1">
      <protection locked="0"/>
    </xf>
    <xf numFmtId="3" fontId="4" fillId="0" borderId="12" xfId="0" applyNumberFormat="1" applyFont="1" applyBorder="1" applyProtection="1">
      <protection locked="0"/>
    </xf>
    <xf numFmtId="3" fontId="4" fillId="0" borderId="13" xfId="0" applyNumberFormat="1" applyFont="1" applyBorder="1" applyProtection="1">
      <protection locked="0"/>
    </xf>
    <xf numFmtId="0" fontId="4" fillId="0" borderId="26" xfId="0" applyFont="1" applyBorder="1" applyProtection="1">
      <protection locked="0"/>
    </xf>
    <xf numFmtId="3" fontId="4" fillId="0" borderId="26" xfId="0" applyNumberFormat="1" applyFont="1" applyBorder="1" applyProtection="1">
      <protection locked="0"/>
    </xf>
    <xf numFmtId="0" fontId="9" fillId="0" borderId="0" xfId="4" applyFont="1" applyAlignment="1" applyProtection="1">
      <alignment horizontal="centerContinuous"/>
    </xf>
    <xf numFmtId="0" fontId="10" fillId="0" borderId="0" xfId="4" applyFont="1" applyAlignment="1" applyProtection="1">
      <alignment horizontal="centerContinuous"/>
    </xf>
    <xf numFmtId="0" fontId="11" fillId="0" borderId="0" xfId="4" applyFont="1" applyAlignment="1" applyProtection="1">
      <alignment horizontal="centerContinuous"/>
    </xf>
    <xf numFmtId="3" fontId="11" fillId="0" borderId="0" xfId="4" applyNumberFormat="1" applyFont="1" applyAlignment="1" applyProtection="1">
      <alignment horizontal="centerContinuous"/>
    </xf>
    <xf numFmtId="0" fontId="12" fillId="0" borderId="0" xfId="4" applyFont="1" applyAlignment="1" applyProtection="1">
      <alignment horizontal="centerContinuous"/>
    </xf>
    <xf numFmtId="37" fontId="7" fillId="3" borderId="27" xfId="0" applyNumberFormat="1" applyFont="1" applyFill="1" applyBorder="1" applyProtection="1">
      <protection locked="0"/>
    </xf>
    <xf numFmtId="0" fontId="7" fillId="3" borderId="27" xfId="0" applyFont="1" applyFill="1" applyBorder="1" applyProtection="1">
      <protection locked="0"/>
    </xf>
    <xf numFmtId="3" fontId="7" fillId="3" borderId="27" xfId="0" applyNumberFormat="1" applyFont="1" applyFill="1" applyBorder="1" applyProtection="1">
      <protection locked="0"/>
    </xf>
    <xf numFmtId="0" fontId="6" fillId="3" borderId="4" xfId="0" applyFont="1" applyFill="1" applyBorder="1" applyAlignment="1" applyProtection="1">
      <alignment horizontal="left"/>
      <protection locked="0"/>
    </xf>
    <xf numFmtId="37" fontId="7" fillId="3" borderId="4" xfId="0" applyNumberFormat="1" applyFont="1" applyFill="1" applyBorder="1" applyProtection="1">
      <protection locked="0"/>
    </xf>
    <xf numFmtId="0" fontId="7" fillId="3" borderId="4" xfId="0" applyFont="1" applyFill="1" applyBorder="1" applyProtection="1">
      <protection locked="0"/>
    </xf>
    <xf numFmtId="3" fontId="7" fillId="3" borderId="4" xfId="0" applyNumberFormat="1" applyFont="1" applyFill="1" applyBorder="1" applyProtection="1">
      <protection locked="0"/>
    </xf>
    <xf numFmtId="0" fontId="2" fillId="2" borderId="4" xfId="0" applyFont="1" applyFill="1" applyBorder="1"/>
    <xf numFmtId="165" fontId="2" fillId="2" borderId="5" xfId="2" applyNumberFormat="1" applyFont="1" applyFill="1" applyBorder="1"/>
    <xf numFmtId="0" fontId="6" fillId="3" borderId="9" xfId="0" applyFont="1" applyFill="1" applyBorder="1" applyAlignment="1" applyProtection="1">
      <alignment horizontal="left"/>
      <protection locked="0"/>
    </xf>
    <xf numFmtId="37" fontId="7" fillId="3" borderId="9" xfId="0" applyNumberFormat="1" applyFont="1" applyFill="1" applyBorder="1" applyProtection="1">
      <protection locked="0"/>
    </xf>
    <xf numFmtId="0" fontId="7" fillId="3" borderId="9" xfId="0" applyFont="1" applyFill="1" applyBorder="1" applyProtection="1">
      <protection locked="0"/>
    </xf>
    <xf numFmtId="3" fontId="7" fillId="3" borderId="9" xfId="0" applyNumberFormat="1" applyFont="1" applyFill="1" applyBorder="1" applyProtection="1">
      <protection locked="0"/>
    </xf>
    <xf numFmtId="0" fontId="2" fillId="2" borderId="9" xfId="0" applyFont="1" applyFill="1" applyBorder="1"/>
    <xf numFmtId="165" fontId="2" fillId="2" borderId="10" xfId="2" applyNumberFormat="1" applyFont="1" applyFill="1" applyBorder="1"/>
    <xf numFmtId="0" fontId="6" fillId="3" borderId="5" xfId="0" applyFont="1" applyFill="1" applyBorder="1" applyProtection="1">
      <protection locked="0"/>
    </xf>
    <xf numFmtId="0" fontId="6" fillId="3" borderId="7" xfId="0" applyFont="1" applyFill="1" applyBorder="1" applyProtection="1">
      <protection locked="0"/>
    </xf>
    <xf numFmtId="0" fontId="6" fillId="3" borderId="5" xfId="0" applyFont="1" applyFill="1" applyBorder="1" applyAlignment="1" applyProtection="1">
      <alignment horizontal="left"/>
      <protection locked="0"/>
    </xf>
    <xf numFmtId="0" fontId="4" fillId="0" borderId="21" xfId="0" applyFont="1" applyBorder="1" applyProtection="1">
      <protection locked="0"/>
    </xf>
    <xf numFmtId="0" fontId="5" fillId="0" borderId="11" xfId="0" applyFont="1" applyBorder="1" applyAlignment="1" applyProtection="1">
      <alignment horizontal="left"/>
      <protection locked="0"/>
    </xf>
    <xf numFmtId="3" fontId="4" fillId="0" borderId="17" xfId="0" applyNumberFormat="1" applyFont="1" applyBorder="1" applyProtection="1">
      <protection locked="0"/>
    </xf>
    <xf numFmtId="0" fontId="5" fillId="0" borderId="3" xfId="0" applyFont="1" applyBorder="1" applyAlignment="1" applyProtection="1">
      <alignment horizontal="left"/>
      <protection locked="0"/>
    </xf>
    <xf numFmtId="0" fontId="5" fillId="0" borderId="8" xfId="0" applyFont="1" applyBorder="1" applyAlignment="1" applyProtection="1">
      <alignment horizontal="left"/>
      <protection locked="0"/>
    </xf>
    <xf numFmtId="0" fontId="2" fillId="0" borderId="6" xfId="0" applyFont="1" applyBorder="1" applyAlignment="1">
      <alignment vertical="top"/>
    </xf>
    <xf numFmtId="0" fontId="4" fillId="0" borderId="4" xfId="0" applyFont="1" applyBorder="1" applyProtection="1">
      <protection locked="0"/>
    </xf>
    <xf numFmtId="0" fontId="0" fillId="0" borderId="4" xfId="0" applyFill="1" applyBorder="1"/>
    <xf numFmtId="165" fontId="0" fillId="0" borderId="5" xfId="2" applyNumberFormat="1" applyFont="1" applyFill="1" applyBorder="1"/>
    <xf numFmtId="0" fontId="4" fillId="0" borderId="9" xfId="0" applyFont="1" applyBorder="1" applyProtection="1">
      <protection locked="0"/>
    </xf>
    <xf numFmtId="3" fontId="4" fillId="0" borderId="9" xfId="0" applyNumberFormat="1" applyFont="1" applyBorder="1" applyProtection="1">
      <protection locked="0"/>
    </xf>
    <xf numFmtId="0" fontId="0" fillId="0" borderId="9" xfId="0" applyFill="1" applyBorder="1"/>
    <xf numFmtId="165" fontId="0" fillId="0" borderId="10" xfId="2" applyNumberFormat="1" applyFont="1" applyFill="1" applyBorder="1"/>
    <xf numFmtId="0" fontId="5" fillId="0" borderId="0" xfId="0" applyFont="1" applyBorder="1" applyProtection="1">
      <protection locked="0"/>
    </xf>
    <xf numFmtId="0" fontId="4" fillId="0" borderId="0" xfId="0" applyFont="1" applyBorder="1" applyProtection="1">
      <protection locked="0"/>
    </xf>
    <xf numFmtId="0" fontId="5" fillId="0" borderId="0" xfId="0" applyFont="1" applyBorder="1" applyAlignment="1" applyProtection="1">
      <alignment horizontal="left"/>
      <protection locked="0"/>
    </xf>
    <xf numFmtId="9" fontId="4" fillId="0" borderId="25" xfId="0" applyNumberFormat="1" applyFont="1" applyBorder="1" applyProtection="1">
      <protection locked="0"/>
    </xf>
    <xf numFmtId="0" fontId="5" fillId="0" borderId="9" xfId="0" applyFont="1" applyBorder="1" applyProtection="1">
      <protection locked="0"/>
    </xf>
    <xf numFmtId="9" fontId="4" fillId="0" borderId="26" xfId="0" applyNumberFormat="1" applyFont="1" applyBorder="1" applyProtection="1">
      <protection locked="0"/>
    </xf>
    <xf numFmtId="0" fontId="6" fillId="3" borderId="0" xfId="0" applyFont="1" applyFill="1" applyBorder="1" applyAlignment="1" applyProtection="1">
      <alignment horizontal="left"/>
      <protection locked="0"/>
    </xf>
    <xf numFmtId="37" fontId="7" fillId="3" borderId="0" xfId="0" applyNumberFormat="1" applyFont="1" applyFill="1" applyBorder="1" applyProtection="1">
      <protection locked="0"/>
    </xf>
    <xf numFmtId="0" fontId="7" fillId="3" borderId="0" xfId="0" applyFont="1" applyFill="1" applyBorder="1" applyProtection="1">
      <protection locked="0"/>
    </xf>
    <xf numFmtId="3" fontId="7" fillId="3" borderId="0" xfId="0" applyNumberFormat="1" applyFont="1" applyFill="1" applyBorder="1" applyProtection="1">
      <protection locked="0"/>
    </xf>
    <xf numFmtId="0" fontId="6" fillId="3" borderId="16" xfId="0" applyFont="1" applyFill="1" applyBorder="1" applyAlignment="1" applyProtection="1">
      <alignment horizontal="left"/>
      <protection locked="0"/>
    </xf>
    <xf numFmtId="0" fontId="2" fillId="2" borderId="11" xfId="0" applyFont="1" applyFill="1" applyBorder="1" applyAlignment="1">
      <alignment vertical="top"/>
    </xf>
    <xf numFmtId="0" fontId="2" fillId="2" borderId="12" xfId="0" applyFont="1" applyFill="1" applyBorder="1" applyAlignment="1">
      <alignment vertical="top"/>
    </xf>
    <xf numFmtId="0" fontId="2" fillId="2" borderId="13" xfId="0" applyFont="1" applyFill="1" applyBorder="1" applyAlignment="1">
      <alignment vertical="top"/>
    </xf>
    <xf numFmtId="0" fontId="0" fillId="0" borderId="9" xfId="0" applyBorder="1"/>
    <xf numFmtId="0" fontId="0" fillId="0" borderId="3" xfId="0" applyFill="1" applyBorder="1"/>
    <xf numFmtId="0" fontId="0" fillId="0" borderId="8" xfId="0" applyFill="1" applyBorder="1"/>
    <xf numFmtId="0" fontId="2" fillId="2" borderId="3" xfId="0" applyFont="1" applyFill="1" applyBorder="1"/>
    <xf numFmtId="0" fontId="2" fillId="2" borderId="8" xfId="0" applyFont="1" applyFill="1" applyBorder="1"/>
    <xf numFmtId="0" fontId="6" fillId="3" borderId="3" xfId="0" applyFont="1" applyFill="1" applyBorder="1" applyProtection="1">
      <protection locked="0"/>
    </xf>
    <xf numFmtId="0" fontId="6" fillId="3" borderId="6" xfId="0" applyFont="1" applyFill="1" applyBorder="1" applyProtection="1">
      <protection locked="0"/>
    </xf>
    <xf numFmtId="37" fontId="7" fillId="3" borderId="13" xfId="0" applyNumberFormat="1" applyFont="1" applyFill="1" applyBorder="1" applyProtection="1">
      <protection locked="0"/>
    </xf>
    <xf numFmtId="0" fontId="23" fillId="3" borderId="8" xfId="0" applyFont="1" applyFill="1" applyBorder="1" applyAlignment="1" applyProtection="1">
      <alignment horizontal="left"/>
      <protection locked="0"/>
    </xf>
    <xf numFmtId="0" fontId="2" fillId="0" borderId="3" xfId="0" applyFont="1" applyBorder="1" applyAlignment="1">
      <alignment vertical="top"/>
    </xf>
    <xf numFmtId="0" fontId="0" fillId="0" borderId="6" xfId="0" applyFont="1" applyBorder="1" applyAlignment="1">
      <alignment horizontal="left" vertical="top"/>
    </xf>
    <xf numFmtId="0" fontId="0" fillId="0" borderId="6" xfId="0" applyFont="1" applyBorder="1" applyAlignment="1">
      <alignment vertical="top"/>
    </xf>
    <xf numFmtId="0" fontId="2" fillId="0" borderId="8" xfId="0" applyFont="1" applyBorder="1" applyAlignment="1">
      <alignment vertical="top"/>
    </xf>
    <xf numFmtId="0" fontId="23" fillId="3" borderId="6" xfId="0" applyFont="1" applyFill="1" applyBorder="1" applyAlignment="1" applyProtection="1">
      <alignment horizontal="left"/>
      <protection locked="0"/>
    </xf>
    <xf numFmtId="0" fontId="5" fillId="0" borderId="11" xfId="0" applyFont="1" applyBorder="1" applyProtection="1">
      <protection locked="0"/>
    </xf>
    <xf numFmtId="0" fontId="5" fillId="0" borderId="12" xfId="0" applyFont="1" applyBorder="1" applyProtection="1">
      <protection locked="0"/>
    </xf>
    <xf numFmtId="0" fontId="4" fillId="0" borderId="12" xfId="0" applyFont="1" applyBorder="1" applyProtection="1">
      <protection locked="0"/>
    </xf>
    <xf numFmtId="0" fontId="4" fillId="0" borderId="13" xfId="0" applyFont="1" applyBorder="1" applyProtection="1">
      <protection locked="0"/>
    </xf>
    <xf numFmtId="0" fontId="24" fillId="0" borderId="13" xfId="0" applyFont="1" applyBorder="1" applyAlignment="1" applyProtection="1">
      <alignment horizontal="left"/>
      <protection locked="0"/>
    </xf>
    <xf numFmtId="0" fontId="5" fillId="0" borderId="5" xfId="0" applyFont="1" applyBorder="1" applyProtection="1">
      <protection locked="0"/>
    </xf>
    <xf numFmtId="0" fontId="5" fillId="0" borderId="7" xfId="0" applyFont="1" applyBorder="1" applyProtection="1">
      <protection locked="0"/>
    </xf>
    <xf numFmtId="0" fontId="23" fillId="3" borderId="6" xfId="0" applyFont="1" applyFill="1" applyBorder="1" applyAlignment="1" applyProtection="1">
      <protection locked="0"/>
    </xf>
    <xf numFmtId="37" fontId="25" fillId="3" borderId="12" xfId="0" applyNumberFormat="1" applyFont="1" applyFill="1" applyBorder="1" applyProtection="1">
      <protection locked="0"/>
    </xf>
    <xf numFmtId="3" fontId="25" fillId="3" borderId="12" xfId="0" applyNumberFormat="1" applyFont="1" applyFill="1" applyBorder="1" applyProtection="1">
      <protection locked="0"/>
    </xf>
    <xf numFmtId="0" fontId="26" fillId="0" borderId="9" xfId="0" applyFont="1" applyBorder="1" applyProtection="1">
      <protection locked="0"/>
    </xf>
    <xf numFmtId="168" fontId="26" fillId="0" borderId="13" xfId="5" applyNumberFormat="1" applyFont="1" applyBorder="1" applyProtection="1">
      <protection locked="0"/>
    </xf>
    <xf numFmtId="3" fontId="26" fillId="0" borderId="13" xfId="0" applyNumberFormat="1" applyFont="1" applyBorder="1" applyProtection="1">
      <protection locked="0"/>
    </xf>
    <xf numFmtId="168" fontId="26" fillId="0" borderId="9" xfId="5" applyNumberFormat="1" applyFont="1" applyBorder="1" applyProtection="1">
      <protection locked="0"/>
    </xf>
    <xf numFmtId="37" fontId="25" fillId="3" borderId="13" xfId="0" applyNumberFormat="1" applyFont="1" applyFill="1" applyBorder="1" applyProtection="1">
      <protection locked="0"/>
    </xf>
    <xf numFmtId="3" fontId="25" fillId="3" borderId="13" xfId="0" applyNumberFormat="1" applyFont="1" applyFill="1" applyBorder="1" applyProtection="1">
      <protection locked="0"/>
    </xf>
    <xf numFmtId="0" fontId="26" fillId="0" borderId="13" xfId="0" applyFont="1" applyBorder="1" applyProtection="1">
      <protection locked="0"/>
    </xf>
    <xf numFmtId="3" fontId="26" fillId="0" borderId="9" xfId="0" applyNumberFormat="1" applyFont="1" applyBorder="1" applyProtection="1">
      <protection locked="0"/>
    </xf>
    <xf numFmtId="168" fontId="27" fillId="0" borderId="0" xfId="5" applyNumberFormat="1" applyFont="1" applyBorder="1"/>
    <xf numFmtId="168" fontId="11" fillId="0" borderId="6" xfId="5" applyNumberFormat="1" applyFont="1" applyFill="1" applyBorder="1" applyProtection="1">
      <protection locked="0"/>
    </xf>
    <xf numFmtId="0" fontId="11" fillId="0" borderId="0" xfId="4" applyFont="1" applyProtection="1"/>
    <xf numFmtId="0" fontId="5" fillId="0" borderId="0" xfId="4" applyFont="1" applyProtection="1">
      <protection locked="0"/>
    </xf>
    <xf numFmtId="0" fontId="4" fillId="0" borderId="0" xfId="4" applyFont="1" applyProtection="1">
      <protection locked="0"/>
    </xf>
    <xf numFmtId="3" fontId="4" fillId="0" borderId="0" xfId="4" applyNumberFormat="1" applyFont="1" applyProtection="1">
      <protection locked="0"/>
    </xf>
    <xf numFmtId="0" fontId="11" fillId="0" borderId="0" xfId="4" applyFont="1" applyAlignment="1" applyProtection="1">
      <alignment horizontal="center"/>
    </xf>
    <xf numFmtId="3" fontId="11" fillId="0" borderId="0" xfId="4" applyNumberFormat="1" applyFont="1" applyAlignment="1" applyProtection="1">
      <alignment horizontal="right"/>
    </xf>
    <xf numFmtId="167" fontId="28" fillId="0" borderId="0" xfId="4" applyNumberFormat="1" applyFont="1" applyProtection="1"/>
    <xf numFmtId="0" fontId="11" fillId="0" borderId="0" xfId="4"/>
    <xf numFmtId="0" fontId="29" fillId="0" borderId="0" xfId="4" applyFont="1"/>
    <xf numFmtId="0" fontId="11" fillId="0" borderId="0" xfId="4" applyBorder="1"/>
    <xf numFmtId="9" fontId="11" fillId="0" borderId="0" xfId="4" applyNumberFormat="1" applyFont="1" applyProtection="1"/>
    <xf numFmtId="3" fontId="11" fillId="0" borderId="0" xfId="4" applyNumberFormat="1" applyFont="1" applyProtection="1"/>
    <xf numFmtId="167" fontId="11" fillId="0" borderId="0" xfId="4" applyNumberFormat="1" applyFont="1" applyProtection="1"/>
    <xf numFmtId="0" fontId="16" fillId="0" borderId="0" xfId="4" applyFont="1" applyAlignment="1" applyProtection="1">
      <alignment horizontal="left" indent="1"/>
    </xf>
    <xf numFmtId="0" fontId="16" fillId="0" borderId="0" xfId="0" applyFont="1" applyAlignment="1" applyProtection="1">
      <alignment horizontal="left" indent="1"/>
    </xf>
    <xf numFmtId="0" fontId="11" fillId="0" borderId="0" xfId="0" applyFont="1" applyFill="1" applyProtection="1"/>
    <xf numFmtId="0" fontId="5" fillId="0" borderId="0" xfId="0" applyFont="1" applyFill="1" applyProtection="1">
      <protection locked="0"/>
    </xf>
    <xf numFmtId="0" fontId="4" fillId="0" borderId="0" xfId="0" applyFont="1" applyFill="1" applyProtection="1">
      <protection locked="0"/>
    </xf>
    <xf numFmtId="3" fontId="4" fillId="0" borderId="0" xfId="0" applyNumberFormat="1" applyFont="1" applyFill="1" applyProtection="1">
      <protection locked="0"/>
    </xf>
    <xf numFmtId="0" fontId="11" fillId="0" borderId="0" xfId="0" applyFont="1" applyFill="1" applyAlignment="1" applyProtection="1">
      <alignment horizontal="center"/>
    </xf>
    <xf numFmtId="3" fontId="11" fillId="0" borderId="0" xfId="0" applyNumberFormat="1" applyFont="1" applyFill="1" applyAlignment="1" applyProtection="1">
      <alignment horizontal="right"/>
    </xf>
    <xf numFmtId="167" fontId="28" fillId="0" borderId="0" xfId="0" applyNumberFormat="1" applyFont="1" applyFill="1" applyProtection="1"/>
    <xf numFmtId="0" fontId="11" fillId="0" borderId="0" xfId="0" applyFont="1" applyFill="1"/>
    <xf numFmtId="0" fontId="29" fillId="0" borderId="0" xfId="0" applyFont="1"/>
    <xf numFmtId="0" fontId="5" fillId="0" borderId="0" xfId="0" applyFont="1" applyProtection="1">
      <protection locked="0"/>
    </xf>
    <xf numFmtId="0" fontId="4" fillId="0" borderId="0" xfId="0" applyFont="1" applyProtection="1">
      <protection locked="0"/>
    </xf>
    <xf numFmtId="3" fontId="4" fillId="0" borderId="0" xfId="0" applyNumberFormat="1" applyFont="1" applyProtection="1">
      <protection locked="0"/>
    </xf>
    <xf numFmtId="0" fontId="11" fillId="0" borderId="0" xfId="0" applyFont="1" applyAlignment="1" applyProtection="1">
      <alignment horizontal="center"/>
    </xf>
    <xf numFmtId="3" fontId="11" fillId="0" borderId="0" xfId="0" applyNumberFormat="1" applyFont="1" applyAlignment="1" applyProtection="1">
      <alignment horizontal="right"/>
    </xf>
    <xf numFmtId="167" fontId="28" fillId="0" borderId="0" xfId="0" applyNumberFormat="1" applyFont="1" applyProtection="1"/>
    <xf numFmtId="9" fontId="11" fillId="0" borderId="0" xfId="0" applyNumberFormat="1" applyFont="1" applyProtection="1"/>
    <xf numFmtId="3" fontId="11" fillId="0" borderId="0" xfId="0" applyNumberFormat="1" applyFont="1" applyProtection="1"/>
    <xf numFmtId="167" fontId="11" fillId="0" borderId="0" xfId="0" applyNumberFormat="1" applyFont="1" applyProtection="1"/>
    <xf numFmtId="0" fontId="31" fillId="0" borderId="0" xfId="3" applyFont="1" applyProtection="1"/>
    <xf numFmtId="0" fontId="20" fillId="0" borderId="0" xfId="3" applyFont="1" applyProtection="1"/>
    <xf numFmtId="0" fontId="21" fillId="0" borderId="0" xfId="3" applyFont="1" applyAlignment="1" applyProtection="1">
      <alignment horizontal="left" indent="1"/>
    </xf>
    <xf numFmtId="0" fontId="21" fillId="0" borderId="0" xfId="3" applyFont="1" applyProtection="1"/>
    <xf numFmtId="5" fontId="20" fillId="0" borderId="0" xfId="3" applyNumberFormat="1" applyFont="1" applyProtection="1"/>
    <xf numFmtId="0" fontId="15" fillId="0" borderId="0" xfId="3" applyAlignment="1" applyProtection="1">
      <alignment horizontal="left" indent="1"/>
    </xf>
    <xf numFmtId="37" fontId="15" fillId="0" borderId="0" xfId="3" applyNumberFormat="1" applyAlignment="1" applyProtection="1">
      <alignment horizontal="left" indent="1"/>
    </xf>
    <xf numFmtId="37" fontId="15" fillId="0" borderId="0" xfId="3" applyNumberFormat="1" applyFill="1" applyAlignment="1" applyProtection="1">
      <alignment horizontal="left" indent="1"/>
    </xf>
    <xf numFmtId="0" fontId="20" fillId="0" borderId="0" xfId="3" applyFont="1" applyAlignment="1" applyProtection="1">
      <alignment horizontal="left" indent="1"/>
    </xf>
    <xf numFmtId="0" fontId="32" fillId="0" borderId="0" xfId="3" applyFont="1" applyProtection="1"/>
    <xf numFmtId="37" fontId="21" fillId="0" borderId="0" xfId="3" applyNumberFormat="1" applyFont="1" applyFill="1" applyAlignment="1" applyProtection="1">
      <alignment horizontal="right"/>
    </xf>
    <xf numFmtId="37" fontId="21" fillId="0" borderId="0" xfId="3" applyNumberFormat="1" applyFont="1" applyAlignment="1" applyProtection="1">
      <alignment horizontal="right"/>
    </xf>
    <xf numFmtId="166" fontId="0" fillId="0" borderId="11" xfId="1" applyNumberFormat="1" applyFont="1" applyBorder="1"/>
    <xf numFmtId="166" fontId="0" fillId="0" borderId="12" xfId="1" applyNumberFormat="1" applyFont="1" applyBorder="1"/>
    <xf numFmtId="166" fontId="0" fillId="0" borderId="13" xfId="1" applyNumberFormat="1" applyFont="1" applyBorder="1"/>
    <xf numFmtId="0" fontId="0" fillId="0" borderId="11" xfId="0" applyBorder="1"/>
    <xf numFmtId="0" fontId="0" fillId="0" borderId="12" xfId="0" applyBorder="1"/>
    <xf numFmtId="0" fontId="0" fillId="0" borderId="13" xfId="0" applyBorder="1"/>
    <xf numFmtId="166" fontId="0" fillId="1" borderId="11" xfId="1" applyNumberFormat="1" applyFont="1" applyFill="1" applyBorder="1"/>
    <xf numFmtId="166" fontId="2" fillId="1" borderId="11" xfId="1" applyNumberFormat="1" applyFont="1" applyFill="1" applyBorder="1"/>
    <xf numFmtId="166" fontId="2" fillId="1" borderId="12" xfId="1" applyNumberFormat="1" applyFont="1" applyFill="1" applyBorder="1"/>
    <xf numFmtId="166" fontId="2" fillId="1" borderId="13" xfId="1" applyNumberFormat="1" applyFont="1" applyFill="1" applyBorder="1"/>
    <xf numFmtId="166" fontId="8" fillId="1" borderId="12" xfId="1" applyNumberFormat="1" applyFont="1" applyFill="1" applyBorder="1"/>
    <xf numFmtId="166" fontId="8" fillId="1" borderId="13" xfId="1" applyNumberFormat="1" applyFont="1" applyFill="1" applyBorder="1"/>
    <xf numFmtId="166" fontId="3" fillId="0" borderId="11" xfId="1" applyNumberFormat="1" applyFont="1" applyBorder="1"/>
    <xf numFmtId="166" fontId="3" fillId="0" borderId="12" xfId="1" applyNumberFormat="1" applyFont="1" applyBorder="1"/>
    <xf numFmtId="166" fontId="3" fillId="0" borderId="13" xfId="1" applyNumberFormat="1" applyFont="1" applyBorder="1"/>
    <xf numFmtId="166" fontId="8" fillId="1" borderId="11" xfId="1" applyNumberFormat="1" applyFont="1" applyFill="1" applyBorder="1"/>
    <xf numFmtId="166" fontId="3" fillId="1" borderId="13" xfId="1" applyNumberFormat="1" applyFont="1" applyFill="1" applyBorder="1"/>
    <xf numFmtId="0" fontId="2" fillId="2" borderId="3"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21" fillId="0" borderId="0" xfId="3" applyFont="1" applyAlignment="1" applyProtection="1">
      <alignment horizontal="left" wrapText="1"/>
    </xf>
    <xf numFmtId="0" fontId="21" fillId="0" borderId="0" xfId="3" applyFont="1" applyAlignment="1" applyProtection="1">
      <alignment horizontal="left" wrapText="1" indent="1"/>
    </xf>
    <xf numFmtId="0" fontId="15" fillId="0" borderId="0" xfId="3" applyAlignment="1">
      <alignment horizontal="left" wrapText="1" indent="1"/>
    </xf>
    <xf numFmtId="0" fontId="16" fillId="0" borderId="0" xfId="0" applyFont="1" applyAlignment="1" applyProtection="1">
      <alignment horizontal="left" wrapText="1" indent="1"/>
    </xf>
    <xf numFmtId="0" fontId="0" fillId="0" borderId="0" xfId="0" applyAlignment="1">
      <alignment horizontal="left" wrapText="1" inden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0" fillId="0" borderId="14"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16" fillId="0" borderId="0" xfId="3" applyFont="1" applyAlignment="1" applyProtection="1">
      <alignment horizontal="left" wrapText="1" indent="1"/>
    </xf>
    <xf numFmtId="0" fontId="30" fillId="0" borderId="0" xfId="0" applyFont="1" applyAlignment="1">
      <alignment horizontal="left" wrapText="1" indent="1"/>
    </xf>
    <xf numFmtId="0" fontId="16" fillId="0" borderId="0" xfId="4" applyFont="1" applyAlignment="1" applyProtection="1">
      <alignment horizontal="left" wrapText="1" indent="1"/>
    </xf>
    <xf numFmtId="0" fontId="11" fillId="0" borderId="0" xfId="4" applyAlignment="1">
      <alignment horizontal="left" wrapText="1" indent="1"/>
    </xf>
    <xf numFmtId="0" fontId="22" fillId="0" borderId="0" xfId="3" applyFont="1" applyAlignment="1" applyProtection="1">
      <alignment horizontal="center"/>
    </xf>
    <xf numFmtId="0" fontId="15" fillId="0" borderId="0" xfId="3" applyAlignment="1"/>
    <xf numFmtId="0" fontId="30" fillId="0" borderId="0" xfId="4" applyFont="1" applyAlignment="1">
      <alignment horizontal="left" wrapText="1" indent="1"/>
    </xf>
  </cellXfs>
  <cellStyles count="6">
    <cellStyle name="Comma" xfId="5" builtinId="3"/>
    <cellStyle name="Currency" xfId="2" builtinId="4"/>
    <cellStyle name="Normal" xfId="0" builtinId="0"/>
    <cellStyle name="Normal 2" xfId="4"/>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78"/>
  <sheetViews>
    <sheetView tabSelected="1" workbookViewId="0">
      <selection activeCell="I1" sqref="I1"/>
    </sheetView>
  </sheetViews>
  <sheetFormatPr defaultRowHeight="15"/>
  <cols>
    <col min="1" max="1" width="39.7109375" customWidth="1"/>
    <col min="2" max="2" width="14.28515625" customWidth="1"/>
    <col min="3" max="3" width="9.28515625" bestFit="1" customWidth="1"/>
    <col min="4" max="7" width="11.28515625" bestFit="1" customWidth="1"/>
    <col min="8" max="8" width="11.5703125" bestFit="1" customWidth="1"/>
  </cols>
  <sheetData>
    <row r="1" spans="1:14" ht="15.75">
      <c r="A1" s="126" t="s">
        <v>152</v>
      </c>
      <c r="B1" s="127"/>
      <c r="C1" s="128"/>
      <c r="D1" s="129"/>
      <c r="E1" s="129"/>
      <c r="F1" s="130"/>
      <c r="G1" s="129"/>
      <c r="H1" s="131"/>
    </row>
    <row r="2" spans="1:14" ht="15.75">
      <c r="A2" s="127" t="s">
        <v>161</v>
      </c>
      <c r="B2" s="127"/>
      <c r="C2" s="128"/>
      <c r="D2" s="129"/>
      <c r="E2" s="129"/>
      <c r="F2" s="130"/>
      <c r="G2" s="129"/>
      <c r="H2" s="131"/>
    </row>
    <row r="3" spans="1:14">
      <c r="A3" s="128" t="s">
        <v>153</v>
      </c>
      <c r="B3" s="128"/>
      <c r="C3" s="128"/>
      <c r="D3" s="129"/>
      <c r="E3" s="129"/>
      <c r="F3" s="130"/>
      <c r="G3" s="129"/>
      <c r="H3" s="131"/>
    </row>
    <row r="4" spans="1:14" ht="15.75">
      <c r="A4" s="132"/>
      <c r="B4" s="128"/>
      <c r="C4" s="128"/>
      <c r="D4" s="129"/>
      <c r="E4" s="129"/>
      <c r="F4" s="130"/>
      <c r="G4" s="129"/>
      <c r="H4" s="131"/>
    </row>
    <row r="5" spans="1:14">
      <c r="A5" s="133" t="s">
        <v>154</v>
      </c>
      <c r="B5" s="128"/>
      <c r="C5" s="128"/>
      <c r="D5" s="129"/>
      <c r="E5" s="129"/>
      <c r="F5" s="130"/>
      <c r="G5" s="129"/>
      <c r="H5" s="131"/>
    </row>
    <row r="6" spans="1:14">
      <c r="A6" s="134"/>
      <c r="B6" s="128"/>
      <c r="C6" s="128"/>
      <c r="D6" s="129"/>
      <c r="E6" s="129"/>
      <c r="F6" s="130"/>
      <c r="G6" s="129"/>
      <c r="H6" s="131"/>
      <c r="N6" s="123"/>
    </row>
    <row r="7" spans="1:14">
      <c r="A7" s="135"/>
      <c r="B7" s="135"/>
      <c r="C7" s="135"/>
      <c r="D7" s="136"/>
      <c r="E7" s="136"/>
      <c r="F7" s="137"/>
      <c r="G7" s="136"/>
      <c r="H7" s="138"/>
      <c r="N7" s="123"/>
    </row>
    <row r="8" spans="1:14" ht="26.25">
      <c r="A8" s="139" t="s">
        <v>155</v>
      </c>
      <c r="B8" s="140" t="s">
        <v>67</v>
      </c>
      <c r="C8" s="141" t="s">
        <v>46</v>
      </c>
      <c r="D8" s="142" t="s">
        <v>156</v>
      </c>
      <c r="E8" s="142" t="s">
        <v>157</v>
      </c>
      <c r="F8" s="143" t="s">
        <v>158</v>
      </c>
      <c r="G8" s="143" t="s">
        <v>159</v>
      </c>
      <c r="H8" s="144" t="s">
        <v>160</v>
      </c>
      <c r="N8" s="123"/>
    </row>
    <row r="9" spans="1:14">
      <c r="A9" s="300" t="s">
        <v>57</v>
      </c>
      <c r="B9" s="209" t="s">
        <v>48</v>
      </c>
      <c r="C9" s="38">
        <v>65</v>
      </c>
      <c r="D9" s="124">
        <v>67772.197309090916</v>
      </c>
      <c r="E9" s="124">
        <v>236169.70298181826</v>
      </c>
      <c r="F9" s="48">
        <v>131041.505754339</v>
      </c>
      <c r="G9" s="124">
        <v>123064.05600000001</v>
      </c>
      <c r="H9" s="236"/>
    </row>
    <row r="10" spans="1:14">
      <c r="A10" s="301"/>
      <c r="B10" s="210" t="s">
        <v>49</v>
      </c>
      <c r="C10" s="39">
        <v>59</v>
      </c>
      <c r="D10" s="125">
        <v>60198.277090909098</v>
      </c>
      <c r="E10" s="125">
        <v>131237.96580000001</v>
      </c>
      <c r="F10" s="49">
        <v>93112.117328967637</v>
      </c>
      <c r="G10" s="125">
        <v>84393.196200000006</v>
      </c>
      <c r="H10" s="236"/>
    </row>
    <row r="11" spans="1:14">
      <c r="A11" s="301"/>
      <c r="B11" s="210" t="s">
        <v>50</v>
      </c>
      <c r="C11" s="39">
        <v>27</v>
      </c>
      <c r="D11" s="125">
        <v>63973.602000000006</v>
      </c>
      <c r="E11" s="125">
        <v>116149.9293</v>
      </c>
      <c r="F11" s="49">
        <v>82011.417566666671</v>
      </c>
      <c r="G11" s="125">
        <v>75565.963309090905</v>
      </c>
      <c r="H11" s="236">
        <v>107454</v>
      </c>
    </row>
    <row r="12" spans="1:14">
      <c r="A12" s="301"/>
      <c r="B12" s="210"/>
      <c r="C12" s="39"/>
      <c r="D12" s="39"/>
      <c r="E12" s="39"/>
      <c r="F12" s="49"/>
      <c r="G12" s="49"/>
      <c r="H12" s="236"/>
    </row>
    <row r="13" spans="1:14">
      <c r="A13" s="302"/>
      <c r="B13" s="217" t="s">
        <v>166</v>
      </c>
      <c r="C13" s="225">
        <v>3</v>
      </c>
      <c r="D13" s="226">
        <v>72720</v>
      </c>
      <c r="E13" s="226">
        <v>80800</v>
      </c>
      <c r="F13" s="227">
        <v>76087</v>
      </c>
      <c r="G13" s="227">
        <v>74740</v>
      </c>
      <c r="H13" s="236"/>
    </row>
    <row r="14" spans="1:14">
      <c r="A14" s="213" t="s">
        <v>9</v>
      </c>
      <c r="B14" s="218" t="s">
        <v>48</v>
      </c>
      <c r="C14" s="183">
        <v>8</v>
      </c>
      <c r="D14" s="149">
        <v>90822</v>
      </c>
      <c r="E14" s="149">
        <v>193720</v>
      </c>
      <c r="F14" s="148">
        <v>150241.81935681822</v>
      </c>
      <c r="G14" s="149">
        <v>158619.68190000003</v>
      </c>
      <c r="H14" s="236"/>
    </row>
    <row r="15" spans="1:14">
      <c r="A15" s="214">
        <v>1150</v>
      </c>
      <c r="B15" s="219" t="s">
        <v>49</v>
      </c>
      <c r="C15" s="191">
        <v>9</v>
      </c>
      <c r="D15" s="150">
        <v>100864</v>
      </c>
      <c r="E15" s="150">
        <v>131238</v>
      </c>
      <c r="F15" s="5">
        <v>119611.52250000002</v>
      </c>
      <c r="G15" s="150">
        <v>122890.70970000001</v>
      </c>
      <c r="H15" s="236"/>
    </row>
    <row r="16" spans="1:14">
      <c r="A16" s="215">
        <v>1.0103</v>
      </c>
      <c r="B16" s="219" t="s">
        <v>50</v>
      </c>
      <c r="C16" s="191">
        <v>3</v>
      </c>
      <c r="D16" s="150">
        <v>99074</v>
      </c>
      <c r="E16" s="150">
        <v>116150</v>
      </c>
      <c r="F16" s="5">
        <v>110458.10460000001</v>
      </c>
      <c r="G16" s="150">
        <v>116149.9293</v>
      </c>
      <c r="H16" s="237">
        <v>130491</v>
      </c>
    </row>
    <row r="17" spans="1:8">
      <c r="A17" s="215">
        <v>45.060099999999998</v>
      </c>
      <c r="B17" s="219"/>
      <c r="C17" s="191"/>
      <c r="D17" s="220"/>
      <c r="E17" s="220"/>
      <c r="F17" s="5"/>
      <c r="G17" s="150"/>
      <c r="H17" s="236"/>
    </row>
    <row r="18" spans="1:8">
      <c r="A18" s="216"/>
      <c r="B18" s="222" t="s">
        <v>166</v>
      </c>
      <c r="C18" s="228">
        <v>0</v>
      </c>
      <c r="D18" s="221"/>
      <c r="E18" s="221"/>
      <c r="F18" s="187"/>
      <c r="G18" s="151"/>
      <c r="H18" s="236"/>
    </row>
    <row r="19" spans="1:8">
      <c r="A19" s="105" t="s">
        <v>2</v>
      </c>
      <c r="B19" s="218" t="s">
        <v>48</v>
      </c>
      <c r="C19" s="183">
        <v>6</v>
      </c>
      <c r="D19" s="149">
        <v>117684</v>
      </c>
      <c r="E19" s="149">
        <v>236170</v>
      </c>
      <c r="F19" s="148">
        <v>178590.51932727275</v>
      </c>
      <c r="G19" s="149">
        <v>184240.53278181824</v>
      </c>
      <c r="H19" s="236"/>
    </row>
    <row r="20" spans="1:8">
      <c r="A20" s="114">
        <v>1170</v>
      </c>
      <c r="B20" s="219" t="s">
        <v>49</v>
      </c>
      <c r="C20" s="191">
        <v>7</v>
      </c>
      <c r="D20" s="150">
        <v>79863</v>
      </c>
      <c r="E20" s="150">
        <v>125930</v>
      </c>
      <c r="F20" s="5">
        <v>108926.16532597403</v>
      </c>
      <c r="G20" s="150">
        <v>111228.18185454546</v>
      </c>
      <c r="H20" s="236"/>
    </row>
    <row r="21" spans="1:8">
      <c r="A21" s="113">
        <v>14.030099999999999</v>
      </c>
      <c r="B21" s="219" t="s">
        <v>50</v>
      </c>
      <c r="C21" s="191">
        <v>1</v>
      </c>
      <c r="D21" s="150">
        <v>97996</v>
      </c>
      <c r="E21" s="150">
        <v>97996</v>
      </c>
      <c r="F21" s="5">
        <v>97995.587890909082</v>
      </c>
      <c r="G21" s="150">
        <v>97995.587890909082</v>
      </c>
      <c r="H21" s="237">
        <v>138002</v>
      </c>
    </row>
    <row r="22" spans="1:8">
      <c r="A22" s="113"/>
      <c r="B22" s="219"/>
      <c r="C22" s="191"/>
      <c r="D22" s="220"/>
      <c r="E22" s="220"/>
      <c r="F22" s="5"/>
      <c r="G22" s="150"/>
      <c r="H22" s="236"/>
    </row>
    <row r="23" spans="1:8">
      <c r="A23" s="107"/>
      <c r="B23" s="222" t="s">
        <v>165</v>
      </c>
      <c r="C23" s="186"/>
      <c r="D23" s="221"/>
      <c r="E23" s="221"/>
      <c r="F23" s="187"/>
      <c r="G23" s="151"/>
      <c r="H23" s="236"/>
    </row>
    <row r="24" spans="1:8">
      <c r="A24" s="105" t="s">
        <v>3</v>
      </c>
      <c r="B24" s="218" t="s">
        <v>48</v>
      </c>
      <c r="C24" s="183">
        <v>9</v>
      </c>
      <c r="D24" s="149">
        <v>81471</v>
      </c>
      <c r="E24" s="149">
        <v>153746</v>
      </c>
      <c r="F24" s="148">
        <v>125046.87872636365</v>
      </c>
      <c r="G24" s="149">
        <v>128921.7429</v>
      </c>
      <c r="H24" s="236"/>
    </row>
    <row r="25" spans="1:8">
      <c r="A25" s="114">
        <v>1200</v>
      </c>
      <c r="B25" s="219" t="s">
        <v>49</v>
      </c>
      <c r="C25" s="191">
        <v>7</v>
      </c>
      <c r="D25" s="150">
        <v>60198</v>
      </c>
      <c r="E25" s="150">
        <v>126042</v>
      </c>
      <c r="F25" s="5">
        <v>100316.58481168831</v>
      </c>
      <c r="G25" s="150">
        <v>103322.16261818184</v>
      </c>
      <c r="H25" s="236"/>
    </row>
    <row r="26" spans="1:8">
      <c r="A26" s="113">
        <v>1.1102000000000001</v>
      </c>
      <c r="B26" s="219" t="s">
        <v>50</v>
      </c>
      <c r="C26" s="191">
        <v>0</v>
      </c>
      <c r="D26" s="150"/>
      <c r="E26" s="150"/>
      <c r="F26" s="5"/>
      <c r="G26" s="150"/>
      <c r="H26" s="236">
        <v>114228</v>
      </c>
    </row>
    <row r="27" spans="1:8">
      <c r="A27" s="113">
        <v>1.1201000000000001</v>
      </c>
      <c r="B27" s="219"/>
      <c r="C27" s="191"/>
      <c r="D27" s="220"/>
      <c r="E27" s="220"/>
      <c r="F27" s="5"/>
      <c r="G27" s="150"/>
      <c r="H27" s="236"/>
    </row>
    <row r="28" spans="1:8">
      <c r="A28" s="107"/>
      <c r="B28" s="222" t="s">
        <v>165</v>
      </c>
      <c r="C28" s="186"/>
      <c r="D28" s="221"/>
      <c r="E28" s="221" t="s">
        <v>167</v>
      </c>
      <c r="F28" s="187"/>
      <c r="G28" s="151"/>
      <c r="H28" s="236"/>
    </row>
    <row r="29" spans="1:8">
      <c r="A29" s="105" t="s">
        <v>1</v>
      </c>
      <c r="B29" s="218" t="s">
        <v>48</v>
      </c>
      <c r="C29" s="183">
        <v>7</v>
      </c>
      <c r="D29" s="149">
        <v>67772</v>
      </c>
      <c r="E29" s="149">
        <v>138649</v>
      </c>
      <c r="F29" s="148">
        <v>106047.72710649352</v>
      </c>
      <c r="G29" s="149">
        <v>109158.99210000002</v>
      </c>
      <c r="H29" s="236"/>
    </row>
    <row r="30" spans="1:8">
      <c r="A30" s="114">
        <v>1240</v>
      </c>
      <c r="B30" s="219" t="s">
        <v>49</v>
      </c>
      <c r="C30" s="191">
        <v>2</v>
      </c>
      <c r="D30" s="150">
        <v>66493</v>
      </c>
      <c r="E30" s="150">
        <v>110786</v>
      </c>
      <c r="F30" s="5">
        <v>88639.416163636342</v>
      </c>
      <c r="G30" s="150">
        <v>88639.416163636342</v>
      </c>
      <c r="H30" s="236"/>
    </row>
    <row r="31" spans="1:8">
      <c r="A31" s="113">
        <v>1.0901000000000001</v>
      </c>
      <c r="B31" s="219" t="s">
        <v>50</v>
      </c>
      <c r="C31" s="191">
        <v>1</v>
      </c>
      <c r="D31" s="150">
        <v>69170</v>
      </c>
      <c r="E31" s="150">
        <v>69170</v>
      </c>
      <c r="F31" s="5">
        <v>69170.107090909092</v>
      </c>
      <c r="G31" s="150">
        <v>69170.107090909092</v>
      </c>
      <c r="H31" s="237">
        <v>98878</v>
      </c>
    </row>
    <row r="32" spans="1:8">
      <c r="A32" s="113"/>
      <c r="B32" s="219"/>
      <c r="C32" s="191"/>
      <c r="D32" s="220"/>
      <c r="E32" s="220"/>
      <c r="F32" s="5"/>
      <c r="G32" s="150"/>
      <c r="H32" s="236"/>
    </row>
    <row r="33" spans="1:8">
      <c r="A33" s="107"/>
      <c r="B33" s="222" t="s">
        <v>165</v>
      </c>
      <c r="C33" s="186"/>
      <c r="D33" s="221"/>
      <c r="E33" s="221"/>
      <c r="F33" s="187"/>
      <c r="G33" s="151"/>
      <c r="H33" s="236"/>
    </row>
    <row r="34" spans="1:8">
      <c r="A34" s="105" t="s">
        <v>5</v>
      </c>
      <c r="B34" s="218" t="s">
        <v>48</v>
      </c>
      <c r="C34" s="183">
        <v>7</v>
      </c>
      <c r="D34" s="149">
        <v>76428</v>
      </c>
      <c r="E34" s="149">
        <v>203836</v>
      </c>
      <c r="F34" s="148">
        <v>119675.51803951479</v>
      </c>
      <c r="G34" s="149">
        <v>117126.8316</v>
      </c>
      <c r="H34" s="236"/>
    </row>
    <row r="35" spans="1:8">
      <c r="A35" s="114">
        <v>1840</v>
      </c>
      <c r="B35" s="219" t="s">
        <v>49</v>
      </c>
      <c r="C35" s="191">
        <v>2</v>
      </c>
      <c r="D35" s="150">
        <v>70228</v>
      </c>
      <c r="E35" s="150">
        <v>84216</v>
      </c>
      <c r="F35" s="5">
        <v>77221.748127272731</v>
      </c>
      <c r="G35" s="150">
        <v>77221.748127272731</v>
      </c>
      <c r="H35" s="236"/>
    </row>
    <row r="36" spans="1:8">
      <c r="A36" s="113">
        <v>26.0702</v>
      </c>
      <c r="B36" s="219" t="s">
        <v>50</v>
      </c>
      <c r="C36" s="191">
        <v>1</v>
      </c>
      <c r="D36" s="150">
        <v>93106</v>
      </c>
      <c r="E36" s="150">
        <v>93106</v>
      </c>
      <c r="F36" s="5">
        <v>93106.027309090889</v>
      </c>
      <c r="G36" s="150">
        <v>93106.027309090889</v>
      </c>
      <c r="H36" s="237">
        <v>108528</v>
      </c>
    </row>
    <row r="37" spans="1:8">
      <c r="A37" s="113">
        <v>1.1105</v>
      </c>
      <c r="B37" s="219"/>
      <c r="C37" s="191"/>
      <c r="D37" s="220"/>
      <c r="E37" s="220"/>
      <c r="F37" s="5"/>
      <c r="G37" s="150"/>
      <c r="H37" s="236"/>
    </row>
    <row r="38" spans="1:8">
      <c r="A38" s="107"/>
      <c r="B38" s="222" t="s">
        <v>165</v>
      </c>
      <c r="C38" s="186"/>
      <c r="D38" s="221"/>
      <c r="E38" s="221"/>
      <c r="F38" s="187"/>
      <c r="G38" s="151"/>
      <c r="H38" s="236"/>
    </row>
    <row r="39" spans="1:8">
      <c r="A39" s="105" t="s">
        <v>10</v>
      </c>
      <c r="B39" s="218" t="s">
        <v>48</v>
      </c>
      <c r="C39" s="183">
        <v>3</v>
      </c>
      <c r="D39" s="149">
        <v>96059</v>
      </c>
      <c r="E39" s="149">
        <v>130471</v>
      </c>
      <c r="F39" s="148">
        <v>114097.38250909094</v>
      </c>
      <c r="G39" s="149">
        <v>115762.04247272729</v>
      </c>
      <c r="H39" s="236"/>
    </row>
    <row r="40" spans="1:8">
      <c r="A40" s="114">
        <v>1960</v>
      </c>
      <c r="B40" s="219" t="s">
        <v>49</v>
      </c>
      <c r="C40" s="191">
        <v>2</v>
      </c>
      <c r="D40" s="150">
        <v>78148</v>
      </c>
      <c r="E40" s="150">
        <v>101121</v>
      </c>
      <c r="F40" s="5">
        <v>89634.585231818171</v>
      </c>
      <c r="G40" s="150">
        <v>89634.585231818171</v>
      </c>
      <c r="H40" s="236"/>
    </row>
    <row r="41" spans="1:8">
      <c r="A41" s="113">
        <v>1.1001000000000001</v>
      </c>
      <c r="B41" s="219" t="s">
        <v>50</v>
      </c>
      <c r="C41" s="191">
        <v>1</v>
      </c>
      <c r="D41" s="150">
        <v>112319</v>
      </c>
      <c r="E41" s="150">
        <v>112319</v>
      </c>
      <c r="F41" s="5">
        <v>112318.5852</v>
      </c>
      <c r="G41" s="150">
        <v>112318.5852</v>
      </c>
      <c r="H41" s="237">
        <v>105647</v>
      </c>
    </row>
    <row r="42" spans="1:8">
      <c r="A42" s="113"/>
      <c r="B42" s="219"/>
      <c r="C42" s="191"/>
      <c r="D42" s="220"/>
      <c r="E42" s="220"/>
      <c r="F42" s="5"/>
      <c r="G42" s="150"/>
      <c r="H42" s="236"/>
    </row>
    <row r="43" spans="1:8">
      <c r="A43" s="107"/>
      <c r="B43" s="222" t="s">
        <v>165</v>
      </c>
      <c r="C43" s="186"/>
      <c r="D43" s="221"/>
      <c r="E43" s="221"/>
      <c r="F43" s="187"/>
      <c r="G43" s="151"/>
      <c r="H43" s="236"/>
    </row>
    <row r="44" spans="1:8">
      <c r="A44" s="105" t="s">
        <v>6</v>
      </c>
      <c r="B44" s="218" t="s">
        <v>48</v>
      </c>
      <c r="C44" s="183">
        <v>2</v>
      </c>
      <c r="D44" s="149">
        <v>79118</v>
      </c>
      <c r="E44" s="149">
        <v>143742</v>
      </c>
      <c r="F44" s="148">
        <v>111429.78152727275</v>
      </c>
      <c r="G44" s="149">
        <v>111429.78152727275</v>
      </c>
      <c r="H44" s="236"/>
    </row>
    <row r="45" spans="1:8">
      <c r="A45" s="114">
        <v>8345</v>
      </c>
      <c r="B45" s="219" t="s">
        <v>49</v>
      </c>
      <c r="C45" s="191">
        <v>12</v>
      </c>
      <c r="D45" s="150">
        <v>69916</v>
      </c>
      <c r="E45" s="150">
        <v>78962</v>
      </c>
      <c r="F45" s="5">
        <v>73471.816684090925</v>
      </c>
      <c r="G45" s="150">
        <v>73098.734850000008</v>
      </c>
      <c r="H45" s="236"/>
    </row>
    <row r="46" spans="1:8">
      <c r="A46" s="113">
        <v>19.010100000000001</v>
      </c>
      <c r="B46" s="219" t="s">
        <v>50</v>
      </c>
      <c r="C46" s="191">
        <v>6</v>
      </c>
      <c r="D46" s="150">
        <v>63974</v>
      </c>
      <c r="E46" s="150">
        <v>81028</v>
      </c>
      <c r="F46" s="5">
        <v>71821.706918181808</v>
      </c>
      <c r="G46" s="150">
        <v>71457.4899</v>
      </c>
      <c r="H46" s="237">
        <v>76773</v>
      </c>
    </row>
    <row r="47" spans="1:8">
      <c r="A47" s="113">
        <v>19.0701</v>
      </c>
      <c r="B47" s="219"/>
      <c r="C47" s="191"/>
      <c r="D47" s="220"/>
      <c r="E47" s="220"/>
      <c r="F47" s="5"/>
      <c r="G47" s="150"/>
      <c r="H47" s="236"/>
    </row>
    <row r="48" spans="1:8">
      <c r="A48" s="107"/>
      <c r="B48" s="222" t="s">
        <v>165</v>
      </c>
      <c r="C48" s="228">
        <v>1</v>
      </c>
      <c r="D48" s="229">
        <v>74740</v>
      </c>
      <c r="E48" s="229">
        <v>74740</v>
      </c>
      <c r="F48" s="229">
        <v>74740</v>
      </c>
      <c r="G48" s="230">
        <v>74740</v>
      </c>
      <c r="H48" s="236"/>
    </row>
    <row r="49" spans="1:8">
      <c r="A49" s="105" t="s">
        <v>4</v>
      </c>
      <c r="B49" s="218" t="s">
        <v>48</v>
      </c>
      <c r="C49" s="183">
        <v>8</v>
      </c>
      <c r="D49" s="149">
        <v>89314</v>
      </c>
      <c r="E49" s="149">
        <v>186753</v>
      </c>
      <c r="F49" s="148">
        <v>137683.40900113637</v>
      </c>
      <c r="G49" s="149">
        <v>127485.96087272729</v>
      </c>
      <c r="H49" s="236"/>
    </row>
    <row r="50" spans="1:8">
      <c r="A50" s="114">
        <v>2210</v>
      </c>
      <c r="B50" s="219" t="s">
        <v>49</v>
      </c>
      <c r="C50" s="191">
        <v>6</v>
      </c>
      <c r="D50" s="150">
        <v>75657</v>
      </c>
      <c r="E50" s="150">
        <v>126896</v>
      </c>
      <c r="F50" s="5">
        <v>101941.20981818181</v>
      </c>
      <c r="G50" s="150">
        <v>103647.51850909091</v>
      </c>
      <c r="H50" s="236"/>
    </row>
    <row r="51" spans="1:8">
      <c r="A51" s="113">
        <v>1.1103000000000001</v>
      </c>
      <c r="B51" s="219" t="s">
        <v>50</v>
      </c>
      <c r="C51" s="191">
        <v>2</v>
      </c>
      <c r="D51" s="150">
        <v>75566</v>
      </c>
      <c r="E51" s="150">
        <v>77764</v>
      </c>
      <c r="F51" s="5">
        <v>76664.845145454543</v>
      </c>
      <c r="G51" s="150">
        <v>76664.845145454543</v>
      </c>
      <c r="H51" s="237">
        <v>116653</v>
      </c>
    </row>
    <row r="52" spans="1:8">
      <c r="A52" s="113"/>
      <c r="B52" s="219"/>
      <c r="C52" s="191"/>
      <c r="D52" s="220"/>
      <c r="E52" s="220"/>
      <c r="F52" s="5"/>
      <c r="G52" s="150"/>
      <c r="H52" s="236"/>
    </row>
    <row r="53" spans="1:8">
      <c r="A53" s="107"/>
      <c r="B53" s="222" t="s">
        <v>165</v>
      </c>
      <c r="C53" s="186"/>
      <c r="D53" s="221"/>
      <c r="E53" s="221"/>
      <c r="F53" s="187"/>
      <c r="G53" s="151"/>
      <c r="H53" s="236"/>
    </row>
    <row r="54" spans="1:8">
      <c r="A54" s="105" t="s">
        <v>142</v>
      </c>
      <c r="B54" s="218" t="s">
        <v>48</v>
      </c>
      <c r="C54" s="183">
        <v>1</v>
      </c>
      <c r="D54" s="149">
        <v>171999</v>
      </c>
      <c r="E54" s="149">
        <v>171999</v>
      </c>
      <c r="F54" s="148">
        <v>171998.93061818182</v>
      </c>
      <c r="G54" s="149">
        <v>171998.93061818182</v>
      </c>
      <c r="H54" s="236"/>
    </row>
    <row r="55" spans="1:8">
      <c r="A55" s="114">
        <v>1600</v>
      </c>
      <c r="B55" s="219" t="s">
        <v>49</v>
      </c>
      <c r="C55" s="191">
        <v>2</v>
      </c>
      <c r="D55" s="150">
        <v>73918</v>
      </c>
      <c r="E55" s="150">
        <v>84428</v>
      </c>
      <c r="F55" s="5">
        <v>79173.1728</v>
      </c>
      <c r="G55" s="150">
        <v>79173.1728</v>
      </c>
      <c r="H55" s="236"/>
    </row>
    <row r="56" spans="1:8">
      <c r="A56" s="113">
        <v>19.0901</v>
      </c>
      <c r="B56" s="219" t="s">
        <v>50</v>
      </c>
      <c r="C56" s="191">
        <v>3</v>
      </c>
      <c r="D56" s="150">
        <v>72720</v>
      </c>
      <c r="E56" s="150">
        <v>75522</v>
      </c>
      <c r="F56" s="5">
        <v>74584.874100000001</v>
      </c>
      <c r="G56" s="150">
        <v>75512.629799999995</v>
      </c>
      <c r="H56" s="237">
        <v>92350</v>
      </c>
    </row>
    <row r="57" spans="1:8">
      <c r="A57" s="113"/>
      <c r="B57" s="219"/>
      <c r="C57" s="191"/>
      <c r="D57" s="220"/>
      <c r="E57" s="220"/>
      <c r="F57" s="5"/>
      <c r="G57" s="150"/>
      <c r="H57" s="236"/>
    </row>
    <row r="58" spans="1:8">
      <c r="A58" s="107"/>
      <c r="B58" s="222" t="s">
        <v>165</v>
      </c>
      <c r="C58" s="228">
        <v>1</v>
      </c>
      <c r="D58" s="229">
        <v>72720</v>
      </c>
      <c r="E58" s="229">
        <v>72720</v>
      </c>
      <c r="F58" s="229">
        <v>72720</v>
      </c>
      <c r="G58" s="230">
        <v>72720</v>
      </c>
      <c r="H58" s="236"/>
    </row>
    <row r="59" spans="1:8">
      <c r="A59" s="105" t="s">
        <v>11</v>
      </c>
      <c r="B59" s="218" t="s">
        <v>48</v>
      </c>
      <c r="C59" s="183">
        <v>5</v>
      </c>
      <c r="D59" s="149">
        <v>92910</v>
      </c>
      <c r="E59" s="149">
        <v>108922</v>
      </c>
      <c r="F59" s="148">
        <v>101353.88178</v>
      </c>
      <c r="G59" s="149">
        <v>98874.475200000001</v>
      </c>
      <c r="H59" s="236"/>
    </row>
    <row r="60" spans="1:8">
      <c r="A60" s="114">
        <v>1990</v>
      </c>
      <c r="B60" s="219" t="s">
        <v>49</v>
      </c>
      <c r="C60" s="191">
        <v>6</v>
      </c>
      <c r="D60" s="150">
        <v>61932</v>
      </c>
      <c r="E60" s="150">
        <v>84393</v>
      </c>
      <c r="F60" s="5">
        <v>69281.10700909092</v>
      </c>
      <c r="G60" s="150">
        <v>67302.178199999995</v>
      </c>
      <c r="H60" s="236"/>
    </row>
    <row r="61" spans="1:8">
      <c r="A61" s="113">
        <v>3.0101</v>
      </c>
      <c r="B61" s="219" t="s">
        <v>50</v>
      </c>
      <c r="C61" s="191">
        <v>4</v>
      </c>
      <c r="D61" s="150">
        <v>67157</v>
      </c>
      <c r="E61" s="150">
        <v>89247</v>
      </c>
      <c r="F61" s="5">
        <v>78293.446731818185</v>
      </c>
      <c r="G61" s="150">
        <v>78384.797099999996</v>
      </c>
      <c r="H61" s="237">
        <v>82375</v>
      </c>
    </row>
    <row r="62" spans="1:8">
      <c r="A62" s="113">
        <v>3.0506000000000002</v>
      </c>
      <c r="B62" s="219"/>
      <c r="C62" s="191"/>
      <c r="D62" s="220"/>
      <c r="E62" s="220"/>
      <c r="F62" s="5"/>
      <c r="G62" s="150"/>
      <c r="H62" s="236"/>
    </row>
    <row r="63" spans="1:8">
      <c r="A63" s="107"/>
      <c r="B63" s="222" t="s">
        <v>165</v>
      </c>
      <c r="C63" s="186"/>
      <c r="D63" s="221"/>
      <c r="E63" s="221"/>
      <c r="F63" s="187"/>
      <c r="G63" s="151"/>
      <c r="H63" s="236"/>
    </row>
    <row r="64" spans="1:8">
      <c r="A64" s="105" t="s">
        <v>8</v>
      </c>
      <c r="B64" s="218" t="s">
        <v>48</v>
      </c>
      <c r="C64" s="183">
        <v>7</v>
      </c>
      <c r="D64" s="149">
        <v>85171</v>
      </c>
      <c r="E64" s="149">
        <v>139600</v>
      </c>
      <c r="F64" s="148">
        <v>109921.95593766235</v>
      </c>
      <c r="G64" s="149">
        <v>109661.89221818185</v>
      </c>
      <c r="H64" s="236"/>
    </row>
    <row r="65" spans="1:8">
      <c r="A65" s="114">
        <v>2810</v>
      </c>
      <c r="B65" s="219" t="s">
        <v>49</v>
      </c>
      <c r="C65" s="191">
        <v>2</v>
      </c>
      <c r="D65" s="150">
        <v>71580</v>
      </c>
      <c r="E65" s="150">
        <v>75797</v>
      </c>
      <c r="F65" s="5">
        <v>73688.547763636379</v>
      </c>
      <c r="G65" s="150">
        <v>73688.547763636379</v>
      </c>
      <c r="H65" s="236"/>
    </row>
    <row r="66" spans="1:8">
      <c r="A66" s="113">
        <v>26.0305</v>
      </c>
      <c r="B66" s="219" t="s">
        <v>50</v>
      </c>
      <c r="C66" s="191">
        <v>4</v>
      </c>
      <c r="D66" s="150">
        <v>73113</v>
      </c>
      <c r="E66" s="150">
        <v>74373</v>
      </c>
      <c r="F66" s="5">
        <v>73656.418745454546</v>
      </c>
      <c r="G66" s="150">
        <v>73570.195963636361</v>
      </c>
      <c r="H66" s="237">
        <v>93189</v>
      </c>
    </row>
    <row r="67" spans="1:8">
      <c r="A67" s="113"/>
      <c r="B67" s="219"/>
      <c r="C67" s="191"/>
      <c r="D67" s="220"/>
      <c r="E67" s="220"/>
      <c r="F67" s="5"/>
      <c r="G67" s="150"/>
      <c r="H67" s="236"/>
    </row>
    <row r="68" spans="1:8">
      <c r="A68" s="107"/>
      <c r="B68" s="222" t="s">
        <v>165</v>
      </c>
      <c r="C68" s="228">
        <v>1</v>
      </c>
      <c r="D68" s="229">
        <v>80800</v>
      </c>
      <c r="E68" s="229">
        <v>80800</v>
      </c>
      <c r="F68" s="229">
        <v>80800</v>
      </c>
      <c r="G68" s="230">
        <v>80800</v>
      </c>
      <c r="H68" s="236"/>
    </row>
    <row r="69" spans="1:8">
      <c r="A69" s="105" t="s">
        <v>7</v>
      </c>
      <c r="B69" s="218" t="s">
        <v>48</v>
      </c>
      <c r="C69" s="183">
        <v>4</v>
      </c>
      <c r="D69" s="149">
        <v>128832</v>
      </c>
      <c r="E69" s="149">
        <v>225376</v>
      </c>
      <c r="F69" s="148">
        <v>183873.44552727271</v>
      </c>
      <c r="G69" s="149">
        <v>190642.78505454547</v>
      </c>
      <c r="H69" s="236"/>
    </row>
    <row r="70" spans="1:8">
      <c r="A70" s="114">
        <v>1140</v>
      </c>
      <c r="B70" s="219" t="s">
        <v>49</v>
      </c>
      <c r="C70" s="191">
        <v>2</v>
      </c>
      <c r="D70" s="150">
        <v>98246</v>
      </c>
      <c r="E70" s="150">
        <v>128455</v>
      </c>
      <c r="F70" s="5">
        <v>113350.66380000001</v>
      </c>
      <c r="G70" s="150">
        <v>113350.66380000001</v>
      </c>
      <c r="H70" s="236"/>
    </row>
    <row r="71" spans="1:8">
      <c r="A71" s="113">
        <v>26.0307</v>
      </c>
      <c r="B71" s="219" t="s">
        <v>50</v>
      </c>
      <c r="C71" s="191">
        <v>1</v>
      </c>
      <c r="D71" s="150">
        <v>94530</v>
      </c>
      <c r="E71" s="150">
        <v>94530</v>
      </c>
      <c r="F71" s="5">
        <v>94529.637000000002</v>
      </c>
      <c r="G71" s="150">
        <v>94529.637000000002</v>
      </c>
      <c r="H71" s="237">
        <v>150961</v>
      </c>
    </row>
    <row r="72" spans="1:8">
      <c r="A72" s="113">
        <v>26.030799999999999</v>
      </c>
      <c r="B72" s="219"/>
      <c r="C72" s="191"/>
      <c r="D72" s="220"/>
      <c r="E72" s="220"/>
      <c r="F72" s="5"/>
      <c r="G72" s="150"/>
      <c r="H72" s="236"/>
    </row>
    <row r="73" spans="1:8">
      <c r="A73" s="107"/>
      <c r="B73" s="222" t="s">
        <v>165</v>
      </c>
      <c r="C73" s="186"/>
      <c r="D73" s="221"/>
      <c r="E73" s="221"/>
      <c r="F73" s="187"/>
      <c r="G73" s="151"/>
      <c r="H73" s="236"/>
    </row>
    <row r="74" spans="1:8">
      <c r="A74" s="108" t="s">
        <v>143</v>
      </c>
      <c r="B74" s="209" t="s">
        <v>48</v>
      </c>
      <c r="C74" s="38">
        <v>56</v>
      </c>
      <c r="D74" s="124">
        <v>81746.824500000002</v>
      </c>
      <c r="E74" s="124">
        <v>277328.26440000004</v>
      </c>
      <c r="F74" s="48">
        <v>153186.53046428572</v>
      </c>
      <c r="G74" s="124">
        <v>143404.20360000001</v>
      </c>
      <c r="H74" s="236"/>
    </row>
    <row r="75" spans="1:8">
      <c r="A75" s="109" t="s">
        <v>144</v>
      </c>
      <c r="B75" s="210" t="s">
        <v>49</v>
      </c>
      <c r="C75" s="39">
        <v>46</v>
      </c>
      <c r="D75" s="125">
        <v>66672.059399999984</v>
      </c>
      <c r="E75" s="125">
        <v>137967.92910000001</v>
      </c>
      <c r="F75" s="49">
        <v>99584.360726086976</v>
      </c>
      <c r="G75" s="125">
        <v>99727.435350000014</v>
      </c>
      <c r="H75" s="236"/>
    </row>
    <row r="76" spans="1:8">
      <c r="A76" s="109"/>
      <c r="B76" s="210" t="s">
        <v>50</v>
      </c>
      <c r="C76" s="39">
        <v>51</v>
      </c>
      <c r="D76" s="125">
        <v>70700.020199999984</v>
      </c>
      <c r="E76" s="125">
        <v>116209.83240000001</v>
      </c>
      <c r="F76" s="49">
        <v>91107.735017647079</v>
      </c>
      <c r="G76" s="125">
        <v>88376.979600000021</v>
      </c>
      <c r="H76" s="236">
        <v>116378</v>
      </c>
    </row>
    <row r="77" spans="1:8">
      <c r="A77" s="109"/>
      <c r="B77" s="210"/>
      <c r="C77" s="39"/>
      <c r="D77" s="39"/>
      <c r="E77" s="39"/>
      <c r="F77" s="49"/>
      <c r="G77" s="49"/>
      <c r="H77" s="236"/>
    </row>
    <row r="78" spans="1:8">
      <c r="A78" s="110"/>
      <c r="B78" s="217" t="s">
        <v>165</v>
      </c>
      <c r="C78" s="226">
        <v>8</v>
      </c>
      <c r="D78" s="226">
        <v>85850</v>
      </c>
      <c r="E78" s="226">
        <v>101000</v>
      </c>
      <c r="F78" s="227">
        <v>93930</v>
      </c>
      <c r="G78" s="227">
        <v>95950</v>
      </c>
      <c r="H78" s="236"/>
    </row>
    <row r="79" spans="1:8">
      <c r="A79" s="105" t="s">
        <v>14</v>
      </c>
      <c r="B79" s="218" t="s">
        <v>48</v>
      </c>
      <c r="C79" s="183">
        <v>5</v>
      </c>
      <c r="D79" s="149">
        <v>81747</v>
      </c>
      <c r="E79" s="149">
        <v>150808</v>
      </c>
      <c r="F79" s="148">
        <v>100042.04107636365</v>
      </c>
      <c r="G79" s="149">
        <v>86655.969899999996</v>
      </c>
      <c r="H79" s="236"/>
    </row>
    <row r="80" spans="1:8">
      <c r="A80" s="114">
        <v>1260</v>
      </c>
      <c r="B80" s="219" t="s">
        <v>49</v>
      </c>
      <c r="C80" s="191">
        <v>9</v>
      </c>
      <c r="D80" s="150">
        <v>66672</v>
      </c>
      <c r="E80" s="150">
        <v>97487</v>
      </c>
      <c r="F80" s="5">
        <v>78552.214699999997</v>
      </c>
      <c r="G80" s="150">
        <v>75882.956399999995</v>
      </c>
      <c r="H80" s="236"/>
    </row>
    <row r="81" spans="1:8">
      <c r="A81" s="117" t="s">
        <v>91</v>
      </c>
      <c r="B81" s="219" t="s">
        <v>50</v>
      </c>
      <c r="C81" s="191">
        <v>6</v>
      </c>
      <c r="D81" s="150">
        <v>70700</v>
      </c>
      <c r="E81" s="150">
        <v>95950</v>
      </c>
      <c r="F81" s="5">
        <v>80406.731249999997</v>
      </c>
      <c r="G81" s="150">
        <v>78973.647299999997</v>
      </c>
      <c r="H81" s="237">
        <v>84481</v>
      </c>
    </row>
    <row r="82" spans="1:8">
      <c r="A82" s="113" t="s">
        <v>92</v>
      </c>
      <c r="B82" s="219"/>
      <c r="C82" s="191"/>
      <c r="D82" s="220"/>
      <c r="E82" s="220"/>
      <c r="F82" s="5"/>
      <c r="G82" s="150"/>
      <c r="H82" s="236"/>
    </row>
    <row r="83" spans="1:8">
      <c r="A83" s="107"/>
      <c r="B83" s="222" t="s">
        <v>165</v>
      </c>
      <c r="C83" s="228">
        <v>1</v>
      </c>
      <c r="D83" s="229">
        <v>85850</v>
      </c>
      <c r="E83" s="229">
        <v>85850</v>
      </c>
      <c r="F83" s="231">
        <v>85850</v>
      </c>
      <c r="G83" s="229">
        <v>85850</v>
      </c>
      <c r="H83" s="236"/>
    </row>
    <row r="84" spans="1:8">
      <c r="A84" s="105" t="s">
        <v>145</v>
      </c>
      <c r="B84" s="218" t="s">
        <v>48</v>
      </c>
      <c r="C84" s="183">
        <v>7</v>
      </c>
      <c r="D84" s="149">
        <v>136976</v>
      </c>
      <c r="E84" s="149">
        <v>239539</v>
      </c>
      <c r="F84" s="148">
        <v>175191.18987272726</v>
      </c>
      <c r="G84" s="149">
        <v>151500.03029999998</v>
      </c>
      <c r="H84" s="236"/>
    </row>
    <row r="85" spans="1:8">
      <c r="A85" s="114">
        <v>1520</v>
      </c>
      <c r="B85" s="219" t="s">
        <v>49</v>
      </c>
      <c r="C85" s="191">
        <v>7</v>
      </c>
      <c r="D85" s="150">
        <v>88857</v>
      </c>
      <c r="E85" s="150">
        <v>127765</v>
      </c>
      <c r="F85" s="5">
        <v>108761.85</v>
      </c>
      <c r="G85" s="150">
        <v>111099.9798</v>
      </c>
      <c r="H85" s="236"/>
    </row>
    <row r="86" spans="1:8">
      <c r="A86" s="113">
        <v>14.0701</v>
      </c>
      <c r="B86" s="219" t="s">
        <v>50</v>
      </c>
      <c r="C86" s="191">
        <v>3</v>
      </c>
      <c r="D86" s="150">
        <v>94944</v>
      </c>
      <c r="E86" s="150">
        <v>98176</v>
      </c>
      <c r="F86" s="5">
        <v>96525.195000000007</v>
      </c>
      <c r="G86" s="150">
        <v>96454.9899</v>
      </c>
      <c r="H86" s="237">
        <v>133956</v>
      </c>
    </row>
    <row r="87" spans="1:8">
      <c r="A87" s="113">
        <v>14.0501</v>
      </c>
      <c r="B87" s="219"/>
      <c r="C87" s="191"/>
      <c r="D87" s="220"/>
      <c r="E87" s="220"/>
      <c r="F87" s="5"/>
      <c r="G87" s="150"/>
      <c r="H87" s="236"/>
    </row>
    <row r="88" spans="1:8">
      <c r="A88" s="107"/>
      <c r="B88" s="222" t="s">
        <v>165</v>
      </c>
      <c r="C88" s="186"/>
      <c r="D88" s="221"/>
      <c r="E88" s="221"/>
      <c r="F88" s="187"/>
      <c r="G88" s="151"/>
      <c r="H88" s="236"/>
    </row>
    <row r="89" spans="1:8">
      <c r="A89" s="105" t="s">
        <v>12</v>
      </c>
      <c r="B89" s="218" t="s">
        <v>48</v>
      </c>
      <c r="C89" s="183">
        <v>9</v>
      </c>
      <c r="D89" s="149">
        <v>105408.27629999998</v>
      </c>
      <c r="E89" s="149">
        <v>218722.76189999998</v>
      </c>
      <c r="F89" s="148">
        <v>141859.14600000001</v>
      </c>
      <c r="G89" s="149">
        <v>133121.8683</v>
      </c>
      <c r="H89" s="236"/>
    </row>
    <row r="90" spans="1:8">
      <c r="A90" s="114">
        <v>1590</v>
      </c>
      <c r="B90" s="219" t="s">
        <v>49</v>
      </c>
      <c r="C90" s="191">
        <v>5</v>
      </c>
      <c r="D90" s="150">
        <v>99157.356000000014</v>
      </c>
      <c r="E90" s="150">
        <v>110605.4838</v>
      </c>
      <c r="F90" s="5">
        <v>104505.58476000001</v>
      </c>
      <c r="G90" s="150">
        <v>105049.40310000001</v>
      </c>
      <c r="H90" s="236"/>
    </row>
    <row r="91" spans="1:8">
      <c r="A91" s="113">
        <v>14.0801</v>
      </c>
      <c r="B91" s="219" t="s">
        <v>50</v>
      </c>
      <c r="C91" s="191">
        <v>11</v>
      </c>
      <c r="D91" s="150">
        <v>85647.070800000001</v>
      </c>
      <c r="E91" s="150">
        <v>100999.9899</v>
      </c>
      <c r="F91" s="5">
        <v>92717.181899999996</v>
      </c>
      <c r="G91" s="150">
        <v>91390.860000000015</v>
      </c>
      <c r="H91" s="237">
        <v>112766</v>
      </c>
    </row>
    <row r="92" spans="1:8">
      <c r="A92" s="113">
        <v>14.1401</v>
      </c>
      <c r="B92" s="219"/>
      <c r="C92" s="191"/>
      <c r="D92" s="220"/>
      <c r="E92" s="220"/>
      <c r="F92" s="5"/>
      <c r="G92" s="150"/>
      <c r="H92" s="236"/>
    </row>
    <row r="93" spans="1:8">
      <c r="A93" s="107"/>
      <c r="B93" s="222" t="s">
        <v>165</v>
      </c>
      <c r="C93" s="228">
        <v>5</v>
      </c>
      <c r="D93" s="229">
        <v>95950</v>
      </c>
      <c r="E93" s="229">
        <v>101000</v>
      </c>
      <c r="F93" s="231">
        <v>97364</v>
      </c>
      <c r="G93" s="229">
        <v>95950</v>
      </c>
      <c r="H93" s="236"/>
    </row>
    <row r="94" spans="1:8">
      <c r="A94" s="105" t="s">
        <v>13</v>
      </c>
      <c r="B94" s="218" t="s">
        <v>48</v>
      </c>
      <c r="C94" s="183">
        <v>18</v>
      </c>
      <c r="D94" s="149">
        <v>88826</v>
      </c>
      <c r="E94" s="149">
        <v>277328</v>
      </c>
      <c r="F94" s="148">
        <v>166741.12265909091</v>
      </c>
      <c r="G94" s="149">
        <v>150910.40745</v>
      </c>
      <c r="H94" s="236"/>
    </row>
    <row r="95" spans="1:8">
      <c r="A95" s="114">
        <v>1770</v>
      </c>
      <c r="B95" s="219" t="s">
        <v>49</v>
      </c>
      <c r="C95" s="191">
        <v>10</v>
      </c>
      <c r="D95" s="150">
        <v>93421</v>
      </c>
      <c r="E95" s="150">
        <v>137968</v>
      </c>
      <c r="F95" s="5">
        <v>107563.27896</v>
      </c>
      <c r="G95" s="150">
        <v>103669.95014999999</v>
      </c>
      <c r="H95" s="236"/>
    </row>
    <row r="96" spans="1:8">
      <c r="A96" s="113" t="s">
        <v>93</v>
      </c>
      <c r="B96" s="219" t="s">
        <v>50</v>
      </c>
      <c r="C96" s="191">
        <v>13</v>
      </c>
      <c r="D96" s="150">
        <v>94468</v>
      </c>
      <c r="E96" s="150">
        <v>116210</v>
      </c>
      <c r="F96" s="5">
        <v>102065.89728461538</v>
      </c>
      <c r="G96" s="150">
        <v>100998.99</v>
      </c>
      <c r="H96" s="237">
        <v>131801</v>
      </c>
    </row>
    <row r="97" spans="1:8">
      <c r="A97" s="113"/>
      <c r="B97" s="219"/>
      <c r="C97" s="191"/>
      <c r="D97" s="220"/>
      <c r="E97" s="220"/>
      <c r="F97" s="5"/>
      <c r="G97" s="150"/>
      <c r="H97" s="236"/>
    </row>
    <row r="98" spans="1:8">
      <c r="A98" s="107"/>
      <c r="B98" s="222" t="s">
        <v>165</v>
      </c>
      <c r="C98" s="186"/>
      <c r="D98" s="221"/>
      <c r="E98" s="221"/>
      <c r="F98" s="187"/>
      <c r="G98" s="151"/>
      <c r="H98" s="236"/>
    </row>
    <row r="99" spans="1:8">
      <c r="A99" s="105" t="s">
        <v>146</v>
      </c>
      <c r="B99" s="218" t="s">
        <v>48</v>
      </c>
      <c r="C99" s="183">
        <v>14</v>
      </c>
      <c r="D99" s="149">
        <v>112945.15889999999</v>
      </c>
      <c r="E99" s="149">
        <v>194150.40120000002</v>
      </c>
      <c r="F99" s="148">
        <v>146401.73734675327</v>
      </c>
      <c r="G99" s="149">
        <v>133885.46548636365</v>
      </c>
      <c r="H99" s="236"/>
    </row>
    <row r="100" spans="1:8">
      <c r="A100" s="114">
        <v>2540</v>
      </c>
      <c r="B100" s="219" t="s">
        <v>49</v>
      </c>
      <c r="C100" s="191">
        <v>7</v>
      </c>
      <c r="D100" s="150">
        <v>93360.663000000015</v>
      </c>
      <c r="E100" s="150">
        <v>128119.005</v>
      </c>
      <c r="F100" s="5">
        <v>104199.29331428571</v>
      </c>
      <c r="G100" s="150">
        <v>99435.873600000006</v>
      </c>
      <c r="H100" s="236"/>
    </row>
    <row r="101" spans="1:8">
      <c r="A101" s="113">
        <v>14.180099999999999</v>
      </c>
      <c r="B101" s="219" t="s">
        <v>50</v>
      </c>
      <c r="C101" s="191">
        <v>9</v>
      </c>
      <c r="D101" s="150">
        <v>77113.560599999997</v>
      </c>
      <c r="E101" s="150">
        <v>88096.553100000005</v>
      </c>
      <c r="F101" s="5">
        <v>85186.248200000002</v>
      </c>
      <c r="G101" s="150">
        <v>87221.458799999993</v>
      </c>
      <c r="H101" s="237">
        <v>118190</v>
      </c>
    </row>
    <row r="102" spans="1:8">
      <c r="A102" s="113">
        <v>14.190099999999999</v>
      </c>
      <c r="B102" s="219"/>
      <c r="C102" s="191"/>
      <c r="D102" s="220"/>
      <c r="E102" s="220"/>
      <c r="F102" s="5"/>
      <c r="G102" s="150"/>
      <c r="H102" s="236"/>
    </row>
    <row r="103" spans="1:8">
      <c r="A103" s="107"/>
      <c r="B103" s="222" t="s">
        <v>165</v>
      </c>
      <c r="C103" s="186"/>
      <c r="D103" s="221"/>
      <c r="E103" s="221"/>
      <c r="F103" s="187"/>
      <c r="G103" s="151"/>
      <c r="H103" s="236"/>
    </row>
    <row r="104" spans="1:8">
      <c r="A104" s="105" t="s">
        <v>147</v>
      </c>
      <c r="B104" s="218" t="s">
        <v>48</v>
      </c>
      <c r="C104" s="183">
        <v>1</v>
      </c>
      <c r="D104" s="149">
        <v>157301.29309090911</v>
      </c>
      <c r="E104" s="149">
        <v>157301.29309090911</v>
      </c>
      <c r="F104" s="148">
        <v>157301.29309090911</v>
      </c>
      <c r="G104" s="149">
        <v>157301.29309090911</v>
      </c>
      <c r="H104" s="236"/>
    </row>
    <row r="105" spans="1:8">
      <c r="A105" s="114" t="s">
        <v>148</v>
      </c>
      <c r="B105" s="219" t="s">
        <v>49</v>
      </c>
      <c r="C105" s="191">
        <v>7</v>
      </c>
      <c r="D105" s="150">
        <v>82046.703600000008</v>
      </c>
      <c r="E105" s="150">
        <v>106516.98360000001</v>
      </c>
      <c r="F105" s="5">
        <v>97291.880228571434</v>
      </c>
      <c r="G105" s="150">
        <v>99409.512599999987</v>
      </c>
      <c r="H105" s="236"/>
    </row>
    <row r="106" spans="1:8">
      <c r="A106" s="113">
        <v>8603</v>
      </c>
      <c r="B106" s="219" t="s">
        <v>50</v>
      </c>
      <c r="C106" s="191">
        <v>9</v>
      </c>
      <c r="D106" s="150">
        <v>79087.181400000001</v>
      </c>
      <c r="E106" s="150">
        <v>90900</v>
      </c>
      <c r="F106" s="5">
        <v>84561.84599999999</v>
      </c>
      <c r="G106" s="150">
        <v>86204.106</v>
      </c>
      <c r="H106" s="237">
        <v>94082</v>
      </c>
    </row>
    <row r="107" spans="1:8">
      <c r="A107" s="113" t="s">
        <v>72</v>
      </c>
      <c r="B107" s="219"/>
      <c r="C107" s="191"/>
      <c r="D107" s="220"/>
      <c r="E107" s="220"/>
      <c r="F107" s="5"/>
      <c r="G107" s="150"/>
      <c r="H107" s="236"/>
    </row>
    <row r="108" spans="1:8">
      <c r="A108" s="107"/>
      <c r="B108" s="222" t="s">
        <v>165</v>
      </c>
      <c r="C108" s="228">
        <v>2</v>
      </c>
      <c r="D108" s="229">
        <v>87870</v>
      </c>
      <c r="E108" s="229">
        <v>90900</v>
      </c>
      <c r="F108" s="231">
        <v>89385</v>
      </c>
      <c r="G108" s="229">
        <v>89385</v>
      </c>
      <c r="H108" s="236"/>
    </row>
    <row r="109" spans="1:8">
      <c r="A109" s="108" t="s">
        <v>149</v>
      </c>
      <c r="B109" s="209" t="s">
        <v>48</v>
      </c>
      <c r="C109" s="38">
        <v>4</v>
      </c>
      <c r="D109" s="124">
        <v>94729.707900000009</v>
      </c>
      <c r="E109" s="124">
        <v>133703.32254545458</v>
      </c>
      <c r="F109" s="48">
        <v>110270.05660227273</v>
      </c>
      <c r="G109" s="124">
        <v>106323.59798181818</v>
      </c>
      <c r="H109" s="236"/>
    </row>
    <row r="110" spans="1:8">
      <c r="A110" s="109"/>
      <c r="B110" s="210" t="s">
        <v>49</v>
      </c>
      <c r="C110" s="39">
        <v>13</v>
      </c>
      <c r="D110" s="125">
        <v>78523.122109090924</v>
      </c>
      <c r="E110" s="125">
        <v>101689.0119</v>
      </c>
      <c r="F110" s="49">
        <v>84897.438841258729</v>
      </c>
      <c r="G110" s="125">
        <v>83233.494000000006</v>
      </c>
      <c r="H110" s="236"/>
    </row>
    <row r="111" spans="1:8">
      <c r="A111" s="109"/>
      <c r="B111" s="210" t="s">
        <v>50</v>
      </c>
      <c r="C111" s="39">
        <v>11</v>
      </c>
      <c r="D111" s="125">
        <v>69632.945099999997</v>
      </c>
      <c r="E111" s="125">
        <v>77233.003199999992</v>
      </c>
      <c r="F111" s="49">
        <v>73888.527763636375</v>
      </c>
      <c r="G111" s="125">
        <v>74273.662799999991</v>
      </c>
      <c r="H111" s="236">
        <v>84197</v>
      </c>
    </row>
    <row r="112" spans="1:8">
      <c r="A112" s="109"/>
      <c r="B112" s="210"/>
      <c r="C112" s="39"/>
      <c r="D112" s="39"/>
      <c r="E112" s="39"/>
      <c r="F112" s="49"/>
      <c r="G112" s="49"/>
      <c r="H112" s="236"/>
    </row>
    <row r="113" spans="1:8">
      <c r="A113" s="109"/>
      <c r="B113" s="217" t="s">
        <v>165</v>
      </c>
      <c r="C113" s="226">
        <v>1</v>
      </c>
      <c r="D113" s="226">
        <v>75750</v>
      </c>
      <c r="E113" s="226">
        <v>75750</v>
      </c>
      <c r="F113" s="227">
        <v>75750</v>
      </c>
      <c r="G113" s="227">
        <v>75750</v>
      </c>
      <c r="H113" s="236"/>
    </row>
    <row r="114" spans="1:8">
      <c r="A114" s="105" t="s">
        <v>45</v>
      </c>
      <c r="B114" s="223" t="s">
        <v>48</v>
      </c>
      <c r="C114" s="183">
        <v>3</v>
      </c>
      <c r="D114" s="149">
        <v>94730</v>
      </c>
      <c r="E114" s="149">
        <v>112272</v>
      </c>
      <c r="F114" s="148">
        <v>102458.96795454546</v>
      </c>
      <c r="G114" s="149">
        <v>100375.21767272727</v>
      </c>
      <c r="H114" s="236"/>
    </row>
    <row r="115" spans="1:8">
      <c r="A115" s="118" t="s">
        <v>73</v>
      </c>
      <c r="B115" s="224" t="s">
        <v>49</v>
      </c>
      <c r="C115" s="191">
        <v>13</v>
      </c>
      <c r="D115" s="150">
        <v>78523</v>
      </c>
      <c r="E115" s="150">
        <v>101689</v>
      </c>
      <c r="F115" s="5">
        <v>84897.438841258729</v>
      </c>
      <c r="G115" s="150">
        <v>83233.494000000006</v>
      </c>
      <c r="H115" s="236"/>
    </row>
    <row r="116" spans="1:8">
      <c r="A116" s="117" t="s">
        <v>72</v>
      </c>
      <c r="B116" s="224" t="s">
        <v>50</v>
      </c>
      <c r="C116" s="191">
        <v>11</v>
      </c>
      <c r="D116" s="150">
        <v>69633</v>
      </c>
      <c r="E116" s="150">
        <v>77233</v>
      </c>
      <c r="F116" s="5">
        <v>73888.527763636375</v>
      </c>
      <c r="G116" s="150">
        <v>74273.662799999991</v>
      </c>
      <c r="H116" s="237">
        <v>82364</v>
      </c>
    </row>
    <row r="117" spans="1:8">
      <c r="A117" s="106"/>
      <c r="B117" s="224"/>
      <c r="C117" s="191"/>
      <c r="D117" s="220"/>
      <c r="E117" s="220"/>
      <c r="F117" s="5"/>
      <c r="G117" s="150"/>
      <c r="H117" s="236"/>
    </row>
    <row r="118" spans="1:8">
      <c r="A118" s="107"/>
      <c r="B118" s="222" t="s">
        <v>165</v>
      </c>
      <c r="C118" s="231">
        <v>1</v>
      </c>
      <c r="D118" s="229">
        <v>75750</v>
      </c>
      <c r="E118" s="229">
        <v>75750</v>
      </c>
      <c r="F118" s="231">
        <v>75750</v>
      </c>
      <c r="G118" s="229">
        <v>75750</v>
      </c>
      <c r="H118" s="236"/>
    </row>
    <row r="119" spans="1:8">
      <c r="A119" s="106" t="s">
        <v>15</v>
      </c>
      <c r="B119" s="218" t="s">
        <v>48</v>
      </c>
      <c r="C119" s="183">
        <v>1</v>
      </c>
      <c r="D119" s="149">
        <v>133703</v>
      </c>
      <c r="E119" s="149">
        <v>133703</v>
      </c>
      <c r="F119" s="148">
        <v>133703.32254545458</v>
      </c>
      <c r="G119" s="149">
        <v>133703.32254545458</v>
      </c>
      <c r="H119" s="236"/>
    </row>
    <row r="120" spans="1:8">
      <c r="A120" s="114">
        <v>8543</v>
      </c>
      <c r="B120" s="219" t="s">
        <v>49</v>
      </c>
      <c r="C120" s="191"/>
      <c r="D120" s="150"/>
      <c r="E120" s="150"/>
      <c r="F120" s="5"/>
      <c r="G120" s="150"/>
      <c r="H120" s="236"/>
    </row>
    <row r="121" spans="1:8">
      <c r="A121" s="113">
        <v>51.070099999999996</v>
      </c>
      <c r="B121" s="219" t="s">
        <v>50</v>
      </c>
      <c r="C121" s="191"/>
      <c r="D121" s="150"/>
      <c r="E121" s="150"/>
      <c r="F121" s="5"/>
      <c r="G121" s="150"/>
      <c r="H121" s="236">
        <v>133703</v>
      </c>
    </row>
    <row r="122" spans="1:8">
      <c r="A122" s="106"/>
      <c r="B122" s="219"/>
      <c r="C122" s="191"/>
      <c r="D122" s="220"/>
      <c r="E122" s="220"/>
      <c r="F122" s="5"/>
      <c r="G122" s="150"/>
      <c r="H122" s="236"/>
    </row>
    <row r="123" spans="1:8">
      <c r="A123" s="107"/>
      <c r="B123" s="222" t="s">
        <v>165</v>
      </c>
      <c r="C123" s="186"/>
      <c r="D123" s="221"/>
      <c r="E123" s="221"/>
      <c r="F123" s="187"/>
      <c r="G123" s="151"/>
      <c r="H123" s="236"/>
    </row>
    <row r="124" spans="1:8">
      <c r="A124" s="108" t="s">
        <v>16</v>
      </c>
      <c r="B124" s="209" t="s">
        <v>48</v>
      </c>
      <c r="C124" s="38">
        <v>6</v>
      </c>
      <c r="D124" s="124">
        <v>90947.449800000002</v>
      </c>
      <c r="E124" s="124">
        <v>242014.30854545452</v>
      </c>
      <c r="F124" s="48">
        <v>163304.64586363637</v>
      </c>
      <c r="G124" s="124">
        <v>147950.70758181822</v>
      </c>
      <c r="H124" s="236"/>
    </row>
    <row r="125" spans="1:8">
      <c r="A125" s="109"/>
      <c r="B125" s="210" t="s">
        <v>49</v>
      </c>
      <c r="C125" s="39">
        <v>7</v>
      </c>
      <c r="D125" s="125">
        <v>81199.061100000006</v>
      </c>
      <c r="E125" s="125">
        <v>114714.27949090913</v>
      </c>
      <c r="F125" s="49">
        <v>100360.03973376624</v>
      </c>
      <c r="G125" s="125">
        <v>103020.06059999998</v>
      </c>
      <c r="H125" s="236"/>
    </row>
    <row r="126" spans="1:8">
      <c r="A126" s="109"/>
      <c r="B126" s="210" t="s">
        <v>50</v>
      </c>
      <c r="C126" s="39">
        <v>9</v>
      </c>
      <c r="D126" s="125">
        <v>76719.599999999991</v>
      </c>
      <c r="E126" s="125">
        <v>98424.966436363655</v>
      </c>
      <c r="F126" s="49">
        <v>84058.126863636367</v>
      </c>
      <c r="G126" s="125">
        <v>82638.809672727279</v>
      </c>
      <c r="H126" s="236">
        <v>110858</v>
      </c>
    </row>
    <row r="127" spans="1:8">
      <c r="A127" s="109"/>
      <c r="B127" s="210"/>
      <c r="C127" s="39"/>
      <c r="D127" s="39"/>
      <c r="E127" s="39"/>
      <c r="F127" s="49"/>
      <c r="G127" s="49"/>
      <c r="H127" s="236"/>
    </row>
    <row r="128" spans="1:8">
      <c r="A128" s="110"/>
      <c r="B128" s="212" t="s">
        <v>165</v>
      </c>
      <c r="C128" s="232">
        <v>1</v>
      </c>
      <c r="D128" s="232">
        <v>121200</v>
      </c>
      <c r="E128" s="232">
        <v>121200</v>
      </c>
      <c r="F128" s="233">
        <v>121200</v>
      </c>
      <c r="G128" s="233">
        <v>121200</v>
      </c>
      <c r="H128" s="236"/>
    </row>
    <row r="129" spans="1:8">
      <c r="A129" s="105" t="s">
        <v>17</v>
      </c>
      <c r="B129" s="218" t="s">
        <v>48</v>
      </c>
      <c r="C129" s="183">
        <v>2</v>
      </c>
      <c r="D129" s="149">
        <v>169132.50654545458</v>
      </c>
      <c r="E129" s="149">
        <v>242014.30854545452</v>
      </c>
      <c r="F129" s="148">
        <v>205573.40754545457</v>
      </c>
      <c r="G129" s="149">
        <v>205573.40754545457</v>
      </c>
      <c r="H129" s="236"/>
    </row>
    <row r="130" spans="1:8">
      <c r="A130" s="114">
        <v>8632</v>
      </c>
      <c r="B130" s="219" t="s">
        <v>49</v>
      </c>
      <c r="C130" s="191">
        <v>4</v>
      </c>
      <c r="D130" s="150">
        <v>91741.039854545466</v>
      </c>
      <c r="E130" s="150">
        <v>110236.94214545455</v>
      </c>
      <c r="F130" s="5">
        <v>100896.71923636366</v>
      </c>
      <c r="G130" s="150">
        <v>100804.44747272729</v>
      </c>
      <c r="H130" s="236"/>
    </row>
    <row r="131" spans="1:8">
      <c r="A131" s="113">
        <v>26.010200000000001</v>
      </c>
      <c r="B131" s="219" t="s">
        <v>50</v>
      </c>
      <c r="C131" s="191">
        <v>4</v>
      </c>
      <c r="D131" s="150">
        <v>80467.225200000001</v>
      </c>
      <c r="E131" s="150">
        <v>82680.061745454543</v>
      </c>
      <c r="F131" s="5">
        <v>82005.922554545454</v>
      </c>
      <c r="G131" s="150">
        <v>82438.20163636365</v>
      </c>
      <c r="H131" s="237">
        <v>114276</v>
      </c>
    </row>
    <row r="132" spans="1:8">
      <c r="A132" s="106"/>
      <c r="B132" s="219"/>
      <c r="C132" s="191"/>
      <c r="D132" s="220"/>
      <c r="E132" s="220"/>
      <c r="F132" s="5"/>
      <c r="G132" s="150"/>
      <c r="H132" s="236"/>
    </row>
    <row r="133" spans="1:8">
      <c r="A133" s="107"/>
      <c r="B133" s="222" t="s">
        <v>165</v>
      </c>
      <c r="C133" s="186"/>
      <c r="D133" s="221"/>
      <c r="E133" s="221"/>
      <c r="F133" s="187"/>
      <c r="G133" s="151"/>
      <c r="H133" s="236"/>
    </row>
    <row r="134" spans="1:8">
      <c r="A134" s="105" t="s">
        <v>53</v>
      </c>
      <c r="B134" s="218" t="s">
        <v>48</v>
      </c>
      <c r="C134" s="183">
        <v>1</v>
      </c>
      <c r="D134" s="149">
        <v>200788</v>
      </c>
      <c r="E134" s="149">
        <v>200788</v>
      </c>
      <c r="F134" s="148">
        <v>200788</v>
      </c>
      <c r="G134" s="149">
        <v>200788</v>
      </c>
      <c r="H134" s="236"/>
    </row>
    <row r="135" spans="1:8">
      <c r="A135" s="114">
        <v>8743</v>
      </c>
      <c r="B135" s="219" t="s">
        <v>49</v>
      </c>
      <c r="C135" s="191">
        <v>2</v>
      </c>
      <c r="D135" s="150">
        <v>103500.03</v>
      </c>
      <c r="E135" s="150">
        <v>108278.05</v>
      </c>
      <c r="F135" s="5">
        <v>105889</v>
      </c>
      <c r="G135" s="150">
        <v>105889.04000000001</v>
      </c>
      <c r="H135" s="236"/>
    </row>
    <row r="136" spans="1:8">
      <c r="A136" s="113">
        <v>51.120100000000001</v>
      </c>
      <c r="B136" s="219" t="s">
        <v>50</v>
      </c>
      <c r="C136" s="191">
        <v>0</v>
      </c>
      <c r="D136" s="150"/>
      <c r="E136" s="150"/>
      <c r="F136" s="5"/>
      <c r="G136" s="150"/>
      <c r="H136" s="236"/>
    </row>
    <row r="137" spans="1:8">
      <c r="A137" s="106"/>
      <c r="B137" s="219"/>
      <c r="C137" s="191"/>
      <c r="D137" s="220"/>
      <c r="E137" s="220"/>
      <c r="F137" s="5"/>
      <c r="G137" s="150"/>
      <c r="H137" s="236"/>
    </row>
    <row r="138" spans="1:8">
      <c r="A138" s="107"/>
      <c r="B138" s="222" t="s">
        <v>165</v>
      </c>
      <c r="C138" s="186"/>
      <c r="D138" s="221"/>
      <c r="E138" s="221"/>
      <c r="F138" s="187"/>
      <c r="G138" s="151"/>
      <c r="H138" s="236"/>
    </row>
    <row r="139" spans="1:8">
      <c r="A139" s="105" t="s">
        <v>19</v>
      </c>
      <c r="B139" s="218" t="s">
        <v>48</v>
      </c>
      <c r="C139" s="183">
        <v>2</v>
      </c>
      <c r="D139" s="149">
        <v>90947</v>
      </c>
      <c r="E139" s="149">
        <v>126769</v>
      </c>
      <c r="F139" s="148">
        <v>108858.17920909091</v>
      </c>
      <c r="G139" s="149">
        <v>108858.17920909091</v>
      </c>
      <c r="H139" s="236"/>
    </row>
    <row r="140" spans="1:8">
      <c r="A140" s="114">
        <v>3150</v>
      </c>
      <c r="B140" s="219" t="s">
        <v>49</v>
      </c>
      <c r="C140" s="191">
        <v>1</v>
      </c>
      <c r="D140" s="150">
        <v>81199</v>
      </c>
      <c r="E140" s="150">
        <v>81199</v>
      </c>
      <c r="F140" s="5">
        <v>81199.061100000006</v>
      </c>
      <c r="G140" s="150">
        <v>81199.061100000006</v>
      </c>
      <c r="H140" s="236"/>
    </row>
    <row r="141" spans="1:8">
      <c r="A141" s="117" t="s">
        <v>95</v>
      </c>
      <c r="B141" s="219" t="s">
        <v>50</v>
      </c>
      <c r="C141" s="191">
        <v>3</v>
      </c>
      <c r="D141" s="150">
        <v>76720</v>
      </c>
      <c r="E141" s="150">
        <v>82687</v>
      </c>
      <c r="F141" s="5">
        <v>79179.384299999991</v>
      </c>
      <c r="G141" s="150">
        <v>78131.276999999987</v>
      </c>
      <c r="H141" s="237">
        <v>89409</v>
      </c>
    </row>
    <row r="142" spans="1:8">
      <c r="A142" s="119" t="s">
        <v>94</v>
      </c>
      <c r="B142" s="219"/>
      <c r="C142" s="191"/>
      <c r="D142" s="220"/>
      <c r="E142" s="220"/>
      <c r="F142" s="5"/>
      <c r="G142" s="150"/>
      <c r="H142" s="236"/>
    </row>
    <row r="143" spans="1:8">
      <c r="A143" s="107"/>
      <c r="B143" s="222" t="s">
        <v>165</v>
      </c>
      <c r="C143" s="186"/>
      <c r="D143" s="221"/>
      <c r="E143" s="221"/>
      <c r="F143" s="187"/>
      <c r="G143" s="151"/>
      <c r="H143" s="236"/>
    </row>
    <row r="144" spans="1:8">
      <c r="A144" s="105" t="s">
        <v>18</v>
      </c>
      <c r="B144" s="218" t="s">
        <v>48</v>
      </c>
      <c r="C144" s="183">
        <v>0</v>
      </c>
      <c r="D144" s="149"/>
      <c r="E144" s="149"/>
      <c r="F144" s="148"/>
      <c r="G144" s="149"/>
      <c r="H144" s="236"/>
    </row>
    <row r="145" spans="1:8">
      <c r="A145" s="114">
        <v>8613</v>
      </c>
      <c r="B145" s="219" t="s">
        <v>49</v>
      </c>
      <c r="C145" s="191">
        <v>1</v>
      </c>
      <c r="D145" s="150">
        <v>103020.06059999998</v>
      </c>
      <c r="E145" s="150">
        <v>103020.06059999998</v>
      </c>
      <c r="F145" s="5">
        <v>103020.06059999998</v>
      </c>
      <c r="G145" s="150">
        <v>103020.06059999998</v>
      </c>
      <c r="H145" s="236"/>
    </row>
    <row r="146" spans="1:8">
      <c r="A146" s="113">
        <v>26.090800000000002</v>
      </c>
      <c r="B146" s="219" t="s">
        <v>50</v>
      </c>
      <c r="C146" s="191">
        <v>0</v>
      </c>
      <c r="D146" s="150"/>
      <c r="E146" s="150"/>
      <c r="F146" s="5"/>
      <c r="G146" s="150"/>
      <c r="H146" s="236">
        <v>103020</v>
      </c>
    </row>
    <row r="147" spans="1:8">
      <c r="A147" s="106"/>
      <c r="B147" s="219"/>
      <c r="C147" s="191"/>
      <c r="D147" s="220"/>
      <c r="E147" s="220"/>
      <c r="F147" s="5"/>
      <c r="G147" s="150"/>
      <c r="H147" s="236"/>
    </row>
    <row r="148" spans="1:8">
      <c r="A148" s="107"/>
      <c r="B148" s="222" t="s">
        <v>165</v>
      </c>
      <c r="C148" s="186"/>
      <c r="D148" s="221"/>
      <c r="E148" s="221"/>
      <c r="F148" s="187"/>
      <c r="G148" s="151"/>
      <c r="H148" s="236"/>
    </row>
    <row r="149" spans="1:8">
      <c r="A149" s="105" t="s">
        <v>54</v>
      </c>
      <c r="B149" s="218" t="s">
        <v>48</v>
      </c>
      <c r="C149" s="183">
        <v>2</v>
      </c>
      <c r="D149" s="149">
        <v>117773.47767272728</v>
      </c>
      <c r="E149" s="149">
        <v>233191.22399999999</v>
      </c>
      <c r="F149" s="148">
        <v>175482</v>
      </c>
      <c r="G149" s="149">
        <v>175482.35083636362</v>
      </c>
      <c r="H149" s="236"/>
    </row>
    <row r="150" spans="1:8">
      <c r="A150" s="114">
        <v>8739</v>
      </c>
      <c r="B150" s="219" t="s">
        <v>49</v>
      </c>
      <c r="C150" s="191">
        <v>1</v>
      </c>
      <c r="D150" s="150">
        <v>114714.27949090913</v>
      </c>
      <c r="E150" s="150">
        <v>114714.27949090913</v>
      </c>
      <c r="F150" s="5">
        <v>114714</v>
      </c>
      <c r="G150" s="150">
        <v>114714.27949090913</v>
      </c>
      <c r="H150" s="236"/>
    </row>
    <row r="151" spans="1:8">
      <c r="A151" s="106"/>
      <c r="B151" s="219" t="s">
        <v>50</v>
      </c>
      <c r="C151" s="191">
        <v>2</v>
      </c>
      <c r="D151" s="150">
        <v>92536.332218181837</v>
      </c>
      <c r="E151" s="150">
        <v>98424.966436363655</v>
      </c>
      <c r="F151" s="5">
        <v>95481</v>
      </c>
      <c r="G151" s="150">
        <v>95480.649327272753</v>
      </c>
      <c r="H151" s="237">
        <v>131328</v>
      </c>
    </row>
    <row r="152" spans="1:8">
      <c r="A152" s="106"/>
      <c r="B152" s="219"/>
      <c r="C152" s="191"/>
      <c r="D152" s="220"/>
      <c r="E152" s="220"/>
      <c r="F152" s="5"/>
      <c r="G152" s="150"/>
      <c r="H152" s="236"/>
    </row>
    <row r="153" spans="1:8">
      <c r="A153" s="107"/>
      <c r="B153" s="222" t="s">
        <v>165</v>
      </c>
      <c r="C153" s="186"/>
      <c r="D153" s="221"/>
      <c r="E153" s="221"/>
      <c r="F153" s="187"/>
      <c r="G153" s="151"/>
      <c r="H153" s="236"/>
    </row>
    <row r="154" spans="1:8">
      <c r="A154" s="29" t="s">
        <v>150</v>
      </c>
      <c r="B154" s="209" t="s">
        <v>48</v>
      </c>
      <c r="C154" s="38">
        <v>128</v>
      </c>
      <c r="D154" s="124">
        <v>61740.916200000007</v>
      </c>
      <c r="E154" s="124">
        <v>266741.14139999996</v>
      </c>
      <c r="F154" s="48">
        <v>105202.61976285503</v>
      </c>
      <c r="G154" s="124">
        <v>94184.626049999992</v>
      </c>
      <c r="H154" s="236"/>
    </row>
    <row r="155" spans="1:8">
      <c r="A155" s="30"/>
      <c r="B155" s="210" t="s">
        <v>49</v>
      </c>
      <c r="C155" s="39">
        <v>109</v>
      </c>
      <c r="D155" s="125">
        <v>56849.769000000008</v>
      </c>
      <c r="E155" s="125">
        <v>109566.5877</v>
      </c>
      <c r="F155" s="49">
        <v>75293.315203211037</v>
      </c>
      <c r="G155" s="125">
        <v>72986.336999999985</v>
      </c>
      <c r="H155" s="236"/>
    </row>
    <row r="156" spans="1:8">
      <c r="A156" s="30"/>
      <c r="B156" s="210" t="s">
        <v>50</v>
      </c>
      <c r="C156" s="39">
        <v>63</v>
      </c>
      <c r="D156" s="125">
        <v>54982.86480000001</v>
      </c>
      <c r="E156" s="125">
        <v>92536.2</v>
      </c>
      <c r="F156" s="49">
        <v>72329.705962337641</v>
      </c>
      <c r="G156" s="125">
        <v>72467.479800000016</v>
      </c>
      <c r="H156" s="236">
        <v>87432</v>
      </c>
    </row>
    <row r="157" spans="1:8">
      <c r="A157" s="30"/>
      <c r="B157" s="210"/>
      <c r="C157" s="39"/>
      <c r="D157" s="39"/>
      <c r="E157" s="39"/>
      <c r="F157" s="49"/>
      <c r="G157" s="49"/>
      <c r="H157" s="236"/>
    </row>
    <row r="158" spans="1:8">
      <c r="A158" s="31"/>
      <c r="B158" s="212" t="s">
        <v>165</v>
      </c>
      <c r="C158" s="232">
        <v>8</v>
      </c>
      <c r="D158" s="232">
        <v>67670</v>
      </c>
      <c r="E158" s="232">
        <v>86400</v>
      </c>
      <c r="F158" s="233">
        <v>77334</v>
      </c>
      <c r="G158" s="233">
        <v>77770</v>
      </c>
      <c r="H158" s="236"/>
    </row>
    <row r="159" spans="1:8">
      <c r="A159" s="105" t="s">
        <v>43</v>
      </c>
      <c r="B159" s="218" t="s">
        <v>48</v>
      </c>
      <c r="C159" s="183">
        <v>11</v>
      </c>
      <c r="D159" s="149">
        <v>84776</v>
      </c>
      <c r="E159" s="149">
        <v>166544</v>
      </c>
      <c r="F159" s="148">
        <v>105853.57887272727</v>
      </c>
      <c r="G159" s="149">
        <v>99258.255000000005</v>
      </c>
      <c r="H159" s="236"/>
    </row>
    <row r="160" spans="1:8">
      <c r="A160" s="114">
        <v>8434</v>
      </c>
      <c r="B160" s="219" t="s">
        <v>49</v>
      </c>
      <c r="C160" s="191">
        <v>14</v>
      </c>
      <c r="D160" s="150">
        <v>72271</v>
      </c>
      <c r="E160" s="150">
        <v>99317</v>
      </c>
      <c r="F160" s="5">
        <v>82231.912349999999</v>
      </c>
      <c r="G160" s="150">
        <v>80169.073200000013</v>
      </c>
      <c r="H160" s="236"/>
    </row>
    <row r="161" spans="1:8">
      <c r="A161" s="117" t="s">
        <v>96</v>
      </c>
      <c r="B161" s="219" t="s">
        <v>50</v>
      </c>
      <c r="C161" s="191">
        <v>7</v>
      </c>
      <c r="D161" s="150">
        <v>73650</v>
      </c>
      <c r="E161" s="150">
        <v>85850</v>
      </c>
      <c r="F161" s="5">
        <v>80579.330871428567</v>
      </c>
      <c r="G161" s="150">
        <v>80513.493300000016</v>
      </c>
      <c r="H161" s="237">
        <v>89990</v>
      </c>
    </row>
    <row r="162" spans="1:8">
      <c r="A162" s="119" t="s">
        <v>97</v>
      </c>
      <c r="B162" s="219"/>
      <c r="C162" s="191"/>
      <c r="D162" s="220"/>
      <c r="E162" s="220"/>
      <c r="F162" s="5"/>
      <c r="G162" s="150"/>
      <c r="H162" s="236"/>
    </row>
    <row r="163" spans="1:8">
      <c r="A163" s="107"/>
      <c r="B163" s="222" t="s">
        <v>165</v>
      </c>
      <c r="C163" s="186"/>
      <c r="D163" s="221"/>
      <c r="E163" s="221"/>
      <c r="F163" s="187"/>
      <c r="G163" s="151"/>
      <c r="H163" s="236"/>
    </row>
    <row r="164" spans="1:8">
      <c r="A164" s="105" t="s">
        <v>31</v>
      </c>
      <c r="B164" s="218" t="s">
        <v>48</v>
      </c>
      <c r="C164" s="183">
        <v>12</v>
      </c>
      <c r="D164" s="149">
        <v>105075</v>
      </c>
      <c r="E164" s="149">
        <v>176664</v>
      </c>
      <c r="F164" s="148">
        <v>133034.62702499999</v>
      </c>
      <c r="G164" s="149">
        <v>128623.31819999999</v>
      </c>
      <c r="H164" s="236"/>
    </row>
    <row r="165" spans="1:8">
      <c r="A165" s="114">
        <v>1540</v>
      </c>
      <c r="B165" s="219" t="s">
        <v>49</v>
      </c>
      <c r="C165" s="191">
        <v>3</v>
      </c>
      <c r="D165" s="150">
        <v>93513</v>
      </c>
      <c r="E165" s="150">
        <v>99802</v>
      </c>
      <c r="F165" s="5">
        <v>96506.530199999994</v>
      </c>
      <c r="G165" s="150">
        <v>96204.469499999992</v>
      </c>
      <c r="H165" s="236"/>
    </row>
    <row r="166" spans="1:8">
      <c r="A166" s="117">
        <v>40.0501</v>
      </c>
      <c r="B166" s="219" t="s">
        <v>50</v>
      </c>
      <c r="C166" s="191">
        <v>5</v>
      </c>
      <c r="D166" s="150">
        <v>74738</v>
      </c>
      <c r="E166" s="150">
        <v>84230</v>
      </c>
      <c r="F166" s="5">
        <v>77823.689579999991</v>
      </c>
      <c r="G166" s="150">
        <v>76688.239499999996</v>
      </c>
      <c r="H166" s="237">
        <v>113753</v>
      </c>
    </row>
    <row r="167" spans="1:8">
      <c r="A167" s="106"/>
      <c r="B167" s="219"/>
      <c r="C167" s="191"/>
      <c r="D167" s="220"/>
      <c r="E167" s="220"/>
      <c r="F167" s="5"/>
      <c r="G167" s="150"/>
      <c r="H167" s="236"/>
    </row>
    <row r="168" spans="1:8">
      <c r="A168" s="107"/>
      <c r="B168" s="222" t="s">
        <v>165</v>
      </c>
      <c r="C168" s="186"/>
      <c r="D168" s="221"/>
      <c r="E168" s="221"/>
      <c r="F168" s="187"/>
      <c r="G168" s="151"/>
      <c r="H168" s="236"/>
    </row>
    <row r="169" spans="1:8">
      <c r="A169" s="105" t="s">
        <v>42</v>
      </c>
      <c r="B169" s="218" t="s">
        <v>48</v>
      </c>
      <c r="C169" s="183">
        <v>5</v>
      </c>
      <c r="D169" s="149">
        <v>85077</v>
      </c>
      <c r="E169" s="149">
        <v>129753</v>
      </c>
      <c r="F169" s="148">
        <v>102597.03017999999</v>
      </c>
      <c r="G169" s="149">
        <v>96019.306199999992</v>
      </c>
      <c r="H169" s="236"/>
    </row>
    <row r="170" spans="1:8">
      <c r="A170" s="114">
        <v>8626</v>
      </c>
      <c r="B170" s="219" t="s">
        <v>49</v>
      </c>
      <c r="C170" s="191">
        <v>7</v>
      </c>
      <c r="D170" s="150">
        <v>72986</v>
      </c>
      <c r="E170" s="150">
        <v>94314</v>
      </c>
      <c r="F170" s="5">
        <v>80509.441757142864</v>
      </c>
      <c r="G170" s="150">
        <v>79169.900399999999</v>
      </c>
      <c r="H170" s="236"/>
    </row>
    <row r="171" spans="1:8">
      <c r="A171" s="117" t="s">
        <v>98</v>
      </c>
      <c r="B171" s="219" t="s">
        <v>50</v>
      </c>
      <c r="C171" s="191">
        <v>5</v>
      </c>
      <c r="D171" s="150">
        <v>67157</v>
      </c>
      <c r="E171" s="150">
        <v>92536</v>
      </c>
      <c r="F171" s="5">
        <v>83408.934305454546</v>
      </c>
      <c r="G171" s="150">
        <v>85849.959600000002</v>
      </c>
      <c r="H171" s="237">
        <v>87858</v>
      </c>
    </row>
    <row r="172" spans="1:8">
      <c r="A172" s="119">
        <v>3.0104000000000002</v>
      </c>
      <c r="B172" s="219"/>
      <c r="C172" s="191"/>
      <c r="D172" s="220"/>
      <c r="E172" s="220"/>
      <c r="F172" s="5"/>
      <c r="G172" s="150"/>
      <c r="H172" s="236"/>
    </row>
    <row r="173" spans="1:8">
      <c r="A173" s="107"/>
      <c r="B173" s="222" t="s">
        <v>165</v>
      </c>
      <c r="C173" s="231">
        <v>2</v>
      </c>
      <c r="D173" s="229">
        <v>85850</v>
      </c>
      <c r="E173" s="229">
        <v>86400</v>
      </c>
      <c r="F173" s="231">
        <v>86125</v>
      </c>
      <c r="G173" s="229">
        <v>86125</v>
      </c>
      <c r="H173" s="236"/>
    </row>
    <row r="174" spans="1:8">
      <c r="A174" s="105" t="s">
        <v>38</v>
      </c>
      <c r="B174" s="218" t="s">
        <v>48</v>
      </c>
      <c r="C174" s="183">
        <v>9</v>
      </c>
      <c r="D174" s="149">
        <v>91274</v>
      </c>
      <c r="E174" s="149">
        <v>213927</v>
      </c>
      <c r="F174" s="148">
        <v>137444.31479999999</v>
      </c>
      <c r="G174" s="149">
        <v>125539.0812</v>
      </c>
      <c r="H174" s="236"/>
    </row>
    <row r="175" spans="1:8">
      <c r="A175" s="114">
        <v>2970</v>
      </c>
      <c r="B175" s="219" t="s">
        <v>49</v>
      </c>
      <c r="C175" s="191">
        <v>4</v>
      </c>
      <c r="D175" s="150">
        <v>82754</v>
      </c>
      <c r="E175" s="150">
        <v>87993</v>
      </c>
      <c r="F175" s="5">
        <v>86590.431000000011</v>
      </c>
      <c r="G175" s="150">
        <v>87807.218400000012</v>
      </c>
      <c r="H175" s="236"/>
    </row>
    <row r="176" spans="1:8">
      <c r="A176" s="117">
        <v>40.080100000000002</v>
      </c>
      <c r="B176" s="219" t="s">
        <v>50</v>
      </c>
      <c r="C176" s="191">
        <v>3</v>
      </c>
      <c r="D176" s="150">
        <v>81243</v>
      </c>
      <c r="E176" s="150">
        <v>83471</v>
      </c>
      <c r="F176" s="5">
        <v>81986.346000000005</v>
      </c>
      <c r="G176" s="150">
        <v>81244.238400000002</v>
      </c>
      <c r="H176" s="237">
        <v>114332</v>
      </c>
    </row>
    <row r="177" spans="1:8">
      <c r="A177" s="113">
        <v>40.020099999999999</v>
      </c>
      <c r="B177" s="219"/>
      <c r="C177" s="191"/>
      <c r="D177" s="220"/>
      <c r="E177" s="220"/>
      <c r="F177" s="5"/>
      <c r="G177" s="150"/>
      <c r="H177" s="236"/>
    </row>
    <row r="178" spans="1:8">
      <c r="A178" s="107"/>
      <c r="B178" s="222" t="s">
        <v>165</v>
      </c>
      <c r="C178" s="186"/>
      <c r="D178" s="221"/>
      <c r="E178" s="221"/>
      <c r="F178" s="187"/>
      <c r="G178" s="151"/>
      <c r="H178" s="236"/>
    </row>
    <row r="179" spans="1:8">
      <c r="A179" s="105" t="s">
        <v>37</v>
      </c>
      <c r="B179" s="218" t="s">
        <v>48</v>
      </c>
      <c r="C179" s="183">
        <v>16</v>
      </c>
      <c r="D179" s="149">
        <v>81359</v>
      </c>
      <c r="E179" s="149">
        <v>163092</v>
      </c>
      <c r="F179" s="148">
        <v>97099.425449999995</v>
      </c>
      <c r="G179" s="149">
        <v>88464.061799999996</v>
      </c>
      <c r="H179" s="236"/>
    </row>
    <row r="180" spans="1:8">
      <c r="A180" s="114">
        <v>2530</v>
      </c>
      <c r="B180" s="219" t="s">
        <v>49</v>
      </c>
      <c r="C180" s="191">
        <v>10</v>
      </c>
      <c r="D180" s="150">
        <v>69034</v>
      </c>
      <c r="E180" s="150">
        <v>93159</v>
      </c>
      <c r="F180" s="5">
        <v>79909.790039999993</v>
      </c>
      <c r="G180" s="150">
        <v>76925.715750000003</v>
      </c>
      <c r="H180" s="236"/>
    </row>
    <row r="181" spans="1:8">
      <c r="A181" s="117" t="s">
        <v>99</v>
      </c>
      <c r="B181" s="219" t="s">
        <v>50</v>
      </c>
      <c r="C181" s="191">
        <v>10</v>
      </c>
      <c r="D181" s="150">
        <v>66763</v>
      </c>
      <c r="E181" s="150">
        <v>78780</v>
      </c>
      <c r="F181" s="5">
        <v>73481.832900000009</v>
      </c>
      <c r="G181" s="150">
        <v>73123.641449999996</v>
      </c>
      <c r="H181" s="237">
        <v>85764</v>
      </c>
    </row>
    <row r="182" spans="1:8">
      <c r="A182" s="117">
        <v>27.0501</v>
      </c>
      <c r="B182" s="219"/>
      <c r="C182" s="191"/>
      <c r="D182" s="220"/>
      <c r="E182" s="220"/>
      <c r="F182" s="5"/>
      <c r="G182" s="150"/>
      <c r="H182" s="236"/>
    </row>
    <row r="183" spans="1:8">
      <c r="A183" s="107"/>
      <c r="B183" s="222" t="s">
        <v>165</v>
      </c>
      <c r="C183" s="231">
        <v>3</v>
      </c>
      <c r="D183" s="229">
        <v>74740</v>
      </c>
      <c r="E183" s="229">
        <v>78780</v>
      </c>
      <c r="F183" s="231">
        <v>76760</v>
      </c>
      <c r="G183" s="229">
        <v>76760</v>
      </c>
      <c r="H183" s="236"/>
    </row>
    <row r="184" spans="1:8">
      <c r="A184" s="105" t="s">
        <v>30</v>
      </c>
      <c r="B184" s="218" t="s">
        <v>48</v>
      </c>
      <c r="C184" s="183">
        <v>5</v>
      </c>
      <c r="D184" s="149">
        <v>79713</v>
      </c>
      <c r="E184" s="149">
        <v>129313</v>
      </c>
      <c r="F184" s="148">
        <v>94230.557820000002</v>
      </c>
      <c r="G184" s="149">
        <v>89057.002500000002</v>
      </c>
      <c r="H184" s="236"/>
    </row>
    <row r="185" spans="1:8">
      <c r="A185" s="114">
        <v>1250</v>
      </c>
      <c r="B185" s="219" t="s">
        <v>49</v>
      </c>
      <c r="C185" s="191">
        <v>6</v>
      </c>
      <c r="D185" s="150">
        <v>71119</v>
      </c>
      <c r="E185" s="150">
        <v>81361</v>
      </c>
      <c r="F185" s="5">
        <v>75211.250849999997</v>
      </c>
      <c r="G185" s="150">
        <v>74420.329949999985</v>
      </c>
      <c r="H185" s="236"/>
    </row>
    <row r="186" spans="1:8">
      <c r="A186" s="117">
        <v>45.020099999999999</v>
      </c>
      <c r="B186" s="219" t="s">
        <v>50</v>
      </c>
      <c r="C186" s="191">
        <v>3</v>
      </c>
      <c r="D186" s="150">
        <v>66660</v>
      </c>
      <c r="E186" s="150">
        <v>67252</v>
      </c>
      <c r="F186" s="5">
        <v>67002.844500000007</v>
      </c>
      <c r="G186" s="150">
        <v>67096.562399999995</v>
      </c>
      <c r="H186" s="237">
        <v>80245</v>
      </c>
    </row>
    <row r="187" spans="1:8">
      <c r="A187" s="116">
        <v>45.030099999999997</v>
      </c>
      <c r="B187" s="219"/>
      <c r="C187" s="191"/>
      <c r="D187" s="220"/>
      <c r="E187" s="220"/>
      <c r="F187" s="5"/>
      <c r="G187" s="150"/>
      <c r="H187" s="236"/>
    </row>
    <row r="188" spans="1:8">
      <c r="A188" s="107"/>
      <c r="B188" s="222" t="s">
        <v>165</v>
      </c>
      <c r="C188" s="186"/>
      <c r="D188" s="221"/>
      <c r="E188" s="221"/>
      <c r="F188" s="187"/>
      <c r="G188" s="151"/>
      <c r="H188" s="236"/>
    </row>
    <row r="189" spans="1:8">
      <c r="A189" s="105" t="s">
        <v>32</v>
      </c>
      <c r="B189" s="218" t="s">
        <v>48</v>
      </c>
      <c r="C189" s="183">
        <v>4</v>
      </c>
      <c r="D189" s="149">
        <v>85296</v>
      </c>
      <c r="E189" s="149">
        <v>92101</v>
      </c>
      <c r="F189" s="148">
        <v>89339.996924999999</v>
      </c>
      <c r="G189" s="149">
        <v>89981.546400000007</v>
      </c>
      <c r="H189" s="236"/>
    </row>
    <row r="190" spans="1:8">
      <c r="A190" s="114">
        <v>8683</v>
      </c>
      <c r="B190" s="219" t="s">
        <v>49</v>
      </c>
      <c r="C190" s="191">
        <v>7</v>
      </c>
      <c r="D190" s="150">
        <v>65069</v>
      </c>
      <c r="E190" s="150">
        <v>70982</v>
      </c>
      <c r="F190" s="5">
        <v>68764.720242857147</v>
      </c>
      <c r="G190" s="150">
        <v>68852.477700000003</v>
      </c>
      <c r="H190" s="236"/>
    </row>
    <row r="191" spans="1:8">
      <c r="A191" s="120" t="s">
        <v>74</v>
      </c>
      <c r="B191" s="219" t="s">
        <v>50</v>
      </c>
      <c r="C191" s="191">
        <v>1</v>
      </c>
      <c r="D191" s="150">
        <v>59835</v>
      </c>
      <c r="E191" s="150">
        <v>59835</v>
      </c>
      <c r="F191" s="5">
        <v>59834.8341</v>
      </c>
      <c r="G191" s="150">
        <v>59834.8341</v>
      </c>
      <c r="H191" s="237">
        <v>74879</v>
      </c>
    </row>
    <row r="192" spans="1:8">
      <c r="A192" s="106"/>
      <c r="B192" s="219"/>
      <c r="C192" s="191"/>
      <c r="D192" s="220"/>
      <c r="E192" s="220"/>
      <c r="F192" s="5"/>
      <c r="G192" s="150"/>
      <c r="H192" s="236"/>
    </row>
    <row r="193" spans="1:8">
      <c r="A193" s="107"/>
      <c r="B193" s="222" t="s">
        <v>165</v>
      </c>
      <c r="C193" s="186"/>
      <c r="D193" s="221"/>
      <c r="E193" s="221"/>
      <c r="F193" s="187"/>
      <c r="G193" s="151"/>
      <c r="H193" s="236"/>
    </row>
    <row r="194" spans="1:8">
      <c r="A194" s="105" t="s">
        <v>33</v>
      </c>
      <c r="B194" s="218" t="s">
        <v>48</v>
      </c>
      <c r="C194" s="183">
        <v>14</v>
      </c>
      <c r="D194" s="149">
        <v>80041</v>
      </c>
      <c r="E194" s="149">
        <v>167496</v>
      </c>
      <c r="F194" s="148">
        <v>97402.115957142858</v>
      </c>
      <c r="G194" s="149">
        <v>89460.325799999991</v>
      </c>
      <c r="H194" s="236"/>
    </row>
    <row r="195" spans="1:8">
      <c r="A195" s="114">
        <v>1830</v>
      </c>
      <c r="B195" s="219" t="s">
        <v>49</v>
      </c>
      <c r="C195" s="191">
        <v>11</v>
      </c>
      <c r="D195" s="150">
        <v>64896</v>
      </c>
      <c r="E195" s="150">
        <v>85629</v>
      </c>
      <c r="F195" s="5">
        <v>72933.342300000004</v>
      </c>
      <c r="G195" s="150">
        <v>72139.330799999996</v>
      </c>
      <c r="H195" s="236"/>
    </row>
    <row r="196" spans="1:8">
      <c r="A196" s="120" t="s">
        <v>100</v>
      </c>
      <c r="B196" s="219" t="s">
        <v>50</v>
      </c>
      <c r="C196" s="191">
        <v>5</v>
      </c>
      <c r="D196" s="150">
        <v>60600</v>
      </c>
      <c r="E196" s="150">
        <v>69690</v>
      </c>
      <c r="F196" s="5">
        <v>64007.744039999998</v>
      </c>
      <c r="G196" s="150">
        <v>63878.702400000002</v>
      </c>
      <c r="H196" s="237">
        <v>82664</v>
      </c>
    </row>
    <row r="197" spans="1:8">
      <c r="A197" s="120" t="s">
        <v>101</v>
      </c>
      <c r="B197" s="219"/>
      <c r="C197" s="191"/>
      <c r="D197" s="220"/>
      <c r="E197" s="220"/>
      <c r="F197" s="5"/>
      <c r="G197" s="150"/>
      <c r="H197" s="236"/>
    </row>
    <row r="198" spans="1:8">
      <c r="A198" s="107"/>
      <c r="B198" s="222" t="s">
        <v>165</v>
      </c>
      <c r="C198" s="231">
        <v>1</v>
      </c>
      <c r="D198" s="229">
        <v>69690</v>
      </c>
      <c r="E198" s="229">
        <v>69690</v>
      </c>
      <c r="F198" s="231">
        <v>69690</v>
      </c>
      <c r="G198" s="229">
        <v>69690</v>
      </c>
      <c r="H198" s="236"/>
    </row>
    <row r="199" spans="1:8">
      <c r="A199" s="105" t="s">
        <v>34</v>
      </c>
      <c r="B199" s="218" t="s">
        <v>48</v>
      </c>
      <c r="C199" s="183">
        <v>2</v>
      </c>
      <c r="D199" s="149">
        <v>69515</v>
      </c>
      <c r="E199" s="149">
        <v>92472</v>
      </c>
      <c r="F199" s="148">
        <v>80993.672549999988</v>
      </c>
      <c r="G199" s="149">
        <v>80993.672549999988</v>
      </c>
      <c r="H199" s="236"/>
    </row>
    <row r="200" spans="1:8">
      <c r="A200" s="114">
        <v>1940</v>
      </c>
      <c r="B200" s="219" t="s">
        <v>49</v>
      </c>
      <c r="C200" s="191">
        <v>9</v>
      </c>
      <c r="D200" s="150">
        <v>63748</v>
      </c>
      <c r="E200" s="150">
        <v>69827</v>
      </c>
      <c r="F200" s="5">
        <v>66630.285800000012</v>
      </c>
      <c r="G200" s="150">
        <v>66689.966700000004</v>
      </c>
      <c r="H200" s="236"/>
    </row>
    <row r="201" spans="1:8">
      <c r="A201" s="120" t="s">
        <v>102</v>
      </c>
      <c r="B201" s="219" t="s">
        <v>50</v>
      </c>
      <c r="C201" s="191">
        <v>2</v>
      </c>
      <c r="D201" s="150">
        <v>61652</v>
      </c>
      <c r="E201" s="150">
        <v>66917</v>
      </c>
      <c r="F201" s="5">
        <v>64284.570899999992</v>
      </c>
      <c r="G201" s="150">
        <v>64284.570899999992</v>
      </c>
      <c r="H201" s="237">
        <v>68479</v>
      </c>
    </row>
    <row r="202" spans="1:8">
      <c r="A202" s="120" t="s">
        <v>103</v>
      </c>
      <c r="B202" s="219"/>
      <c r="C202" s="191"/>
      <c r="D202" s="220"/>
      <c r="E202" s="220"/>
      <c r="F202" s="5"/>
      <c r="G202" s="150"/>
      <c r="H202" s="236"/>
    </row>
    <row r="203" spans="1:8">
      <c r="A203" s="107"/>
      <c r="B203" s="222" t="s">
        <v>165</v>
      </c>
      <c r="C203" s="186"/>
      <c r="D203" s="221"/>
      <c r="E203" s="221"/>
      <c r="F203" s="187"/>
      <c r="G203" s="151"/>
      <c r="H203" s="236"/>
    </row>
    <row r="204" spans="1:8">
      <c r="A204" s="105" t="s">
        <v>35</v>
      </c>
      <c r="B204" s="218" t="s">
        <v>48</v>
      </c>
      <c r="C204" s="183">
        <v>3</v>
      </c>
      <c r="D204" s="149">
        <v>78903</v>
      </c>
      <c r="E204" s="149">
        <v>93131</v>
      </c>
      <c r="F204" s="148">
        <v>83910.153600000005</v>
      </c>
      <c r="G204" s="149">
        <v>79696.029600000009</v>
      </c>
      <c r="H204" s="236"/>
    </row>
    <row r="205" spans="1:8">
      <c r="A205" s="114">
        <v>1980</v>
      </c>
      <c r="B205" s="219" t="s">
        <v>49</v>
      </c>
      <c r="C205" s="191">
        <v>3</v>
      </c>
      <c r="D205" s="150">
        <v>65157</v>
      </c>
      <c r="E205" s="150">
        <v>67507</v>
      </c>
      <c r="F205" s="5">
        <v>66570.22110000001</v>
      </c>
      <c r="G205" s="150">
        <v>67046.203800000003</v>
      </c>
      <c r="H205" s="236"/>
    </row>
    <row r="206" spans="1:8">
      <c r="A206" s="120" t="s">
        <v>104</v>
      </c>
      <c r="B206" s="219" t="s">
        <v>50</v>
      </c>
      <c r="C206" s="191"/>
      <c r="D206" s="150"/>
      <c r="E206" s="150"/>
      <c r="F206" s="5"/>
      <c r="G206" s="150"/>
      <c r="H206" s="236">
        <v>75240</v>
      </c>
    </row>
    <row r="207" spans="1:8">
      <c r="A207" s="120" t="s">
        <v>75</v>
      </c>
      <c r="B207" s="219"/>
      <c r="C207" s="191"/>
      <c r="D207" s="220"/>
      <c r="E207" s="220"/>
      <c r="F207" s="5"/>
      <c r="G207" s="150"/>
      <c r="H207" s="236"/>
    </row>
    <row r="208" spans="1:8">
      <c r="A208" s="107"/>
      <c r="B208" s="222" t="s">
        <v>165</v>
      </c>
      <c r="C208" s="186"/>
      <c r="D208" s="221"/>
      <c r="E208" s="221"/>
      <c r="F208" s="187"/>
      <c r="G208" s="151"/>
      <c r="H208" s="236"/>
    </row>
    <row r="209" spans="1:8">
      <c r="A209" s="105" t="s">
        <v>36</v>
      </c>
      <c r="B209" s="218" t="s">
        <v>48</v>
      </c>
      <c r="C209" s="183">
        <v>7</v>
      </c>
      <c r="D209" s="149">
        <v>76400</v>
      </c>
      <c r="E209" s="149">
        <v>266741</v>
      </c>
      <c r="F209" s="148">
        <v>123749.84455714285</v>
      </c>
      <c r="G209" s="149">
        <v>91368.134999999995</v>
      </c>
      <c r="H209" s="236"/>
    </row>
    <row r="210" spans="1:8">
      <c r="A210" s="114">
        <v>2160</v>
      </c>
      <c r="B210" s="219" t="s">
        <v>49</v>
      </c>
      <c r="C210" s="191">
        <v>10</v>
      </c>
      <c r="D210" s="150">
        <v>61984</v>
      </c>
      <c r="E210" s="150">
        <v>83384</v>
      </c>
      <c r="F210" s="5">
        <v>68341.292459999997</v>
      </c>
      <c r="G210" s="150">
        <v>65114.533349999991</v>
      </c>
      <c r="H210" s="236"/>
    </row>
    <row r="211" spans="1:8">
      <c r="A211" s="120" t="s">
        <v>106</v>
      </c>
      <c r="B211" s="219" t="s">
        <v>50</v>
      </c>
      <c r="C211" s="191">
        <v>2</v>
      </c>
      <c r="D211" s="150">
        <v>62301</v>
      </c>
      <c r="E211" s="150">
        <v>66797</v>
      </c>
      <c r="F211" s="5">
        <v>64549.044450000009</v>
      </c>
      <c r="G211" s="150">
        <v>64549.044450000009</v>
      </c>
      <c r="H211" s="237">
        <v>88356</v>
      </c>
    </row>
    <row r="212" spans="1:8">
      <c r="A212" s="120" t="s">
        <v>105</v>
      </c>
      <c r="B212" s="219"/>
      <c r="C212" s="191"/>
      <c r="D212" s="220"/>
      <c r="E212" s="220"/>
      <c r="F212" s="5"/>
      <c r="G212" s="150"/>
      <c r="H212" s="236"/>
    </row>
    <row r="213" spans="1:8">
      <c r="A213" s="107"/>
      <c r="B213" s="222" t="s">
        <v>165</v>
      </c>
      <c r="C213" s="186"/>
      <c r="D213" s="221"/>
      <c r="E213" s="221"/>
      <c r="F213" s="187"/>
      <c r="G213" s="151"/>
      <c r="H213" s="236"/>
    </row>
    <row r="214" spans="1:8">
      <c r="A214" s="105" t="s">
        <v>41</v>
      </c>
      <c r="B214" s="218" t="s">
        <v>48</v>
      </c>
      <c r="C214" s="183">
        <v>6</v>
      </c>
      <c r="D214" s="149">
        <v>61741</v>
      </c>
      <c r="E214" s="149">
        <v>120901</v>
      </c>
      <c r="F214" s="148">
        <v>83547.674700000003</v>
      </c>
      <c r="G214" s="149">
        <v>72436.255650000006</v>
      </c>
      <c r="H214" s="236"/>
    </row>
    <row r="215" spans="1:8">
      <c r="A215" s="114">
        <v>2590</v>
      </c>
      <c r="B215" s="219" t="s">
        <v>49</v>
      </c>
      <c r="C215" s="191">
        <v>6</v>
      </c>
      <c r="D215" s="150">
        <v>56850</v>
      </c>
      <c r="E215" s="150">
        <v>60803</v>
      </c>
      <c r="F215" s="5">
        <v>58977.707700000006</v>
      </c>
      <c r="G215" s="150">
        <v>59105.497950000004</v>
      </c>
      <c r="H215" s="236"/>
    </row>
    <row r="216" spans="1:8">
      <c r="A216" s="120" t="s">
        <v>108</v>
      </c>
      <c r="B216" s="219" t="s">
        <v>50</v>
      </c>
      <c r="C216" s="191">
        <v>4</v>
      </c>
      <c r="D216" s="150">
        <v>54983</v>
      </c>
      <c r="E216" s="150">
        <v>60073</v>
      </c>
      <c r="F216" s="5">
        <v>57333.12975</v>
      </c>
      <c r="G216" s="150">
        <v>57138.103799999997</v>
      </c>
      <c r="H216" s="237">
        <v>67781</v>
      </c>
    </row>
    <row r="217" spans="1:8">
      <c r="A217" s="120" t="s">
        <v>107</v>
      </c>
      <c r="B217" s="219"/>
      <c r="C217" s="191"/>
      <c r="D217" s="220"/>
      <c r="E217" s="220"/>
      <c r="F217" s="5"/>
      <c r="G217" s="150"/>
      <c r="H217" s="236"/>
    </row>
    <row r="218" spans="1:8">
      <c r="A218" s="107"/>
      <c r="B218" s="222" t="s">
        <v>165</v>
      </c>
      <c r="C218" s="186"/>
      <c r="D218" s="221"/>
      <c r="E218" s="221"/>
      <c r="F218" s="187"/>
      <c r="G218" s="151"/>
      <c r="H218" s="236"/>
    </row>
    <row r="219" spans="1:8">
      <c r="A219" s="105" t="s">
        <v>109</v>
      </c>
      <c r="B219" s="218" t="s">
        <v>48</v>
      </c>
      <c r="C219" s="183">
        <v>5</v>
      </c>
      <c r="D219" s="149">
        <v>76794</v>
      </c>
      <c r="E219" s="149">
        <v>106810</v>
      </c>
      <c r="F219" s="148">
        <v>92197.052099999986</v>
      </c>
      <c r="G219" s="149">
        <v>89128.358999999997</v>
      </c>
      <c r="H219" s="236"/>
    </row>
    <row r="220" spans="1:8">
      <c r="A220" s="114">
        <v>1710</v>
      </c>
      <c r="B220" s="219" t="s">
        <v>49</v>
      </c>
      <c r="C220" s="191">
        <v>4</v>
      </c>
      <c r="D220" s="150">
        <v>61892</v>
      </c>
      <c r="E220" s="150">
        <v>81545</v>
      </c>
      <c r="F220" s="5">
        <v>72701.956349999993</v>
      </c>
      <c r="G220" s="150">
        <v>73685.676149999999</v>
      </c>
      <c r="H220" s="236"/>
    </row>
    <row r="221" spans="1:8">
      <c r="A221" s="121" t="s">
        <v>76</v>
      </c>
      <c r="B221" s="219" t="s">
        <v>50</v>
      </c>
      <c r="C221" s="191">
        <v>3</v>
      </c>
      <c r="D221" s="150">
        <v>72467</v>
      </c>
      <c r="E221" s="150">
        <v>72467</v>
      </c>
      <c r="F221" s="5">
        <v>72467.479800000016</v>
      </c>
      <c r="G221" s="150">
        <v>72467.479800000016</v>
      </c>
      <c r="H221" s="237">
        <v>80766</v>
      </c>
    </row>
    <row r="222" spans="1:8">
      <c r="A222" s="106"/>
      <c r="B222" s="219"/>
      <c r="C222" s="191"/>
      <c r="D222" s="220"/>
      <c r="E222" s="220"/>
      <c r="F222" s="5"/>
      <c r="G222" s="150"/>
      <c r="H222" s="236"/>
    </row>
    <row r="223" spans="1:8">
      <c r="A223" s="107"/>
      <c r="B223" s="222" t="s">
        <v>165</v>
      </c>
      <c r="C223" s="186"/>
      <c r="D223" s="221"/>
      <c r="E223" s="221"/>
      <c r="F223" s="187"/>
      <c r="G223" s="151"/>
      <c r="H223" s="236"/>
    </row>
    <row r="224" spans="1:8">
      <c r="A224" s="105" t="s">
        <v>39</v>
      </c>
      <c r="B224" s="218" t="s">
        <v>48</v>
      </c>
      <c r="C224" s="183">
        <v>8</v>
      </c>
      <c r="D224" s="149">
        <v>74971</v>
      </c>
      <c r="E224" s="149">
        <v>127563</v>
      </c>
      <c r="F224" s="148">
        <v>96561.002024999994</v>
      </c>
      <c r="G224" s="149">
        <v>95579.12294999999</v>
      </c>
      <c r="H224" s="236"/>
    </row>
    <row r="225" spans="1:8">
      <c r="A225" s="114">
        <v>8697</v>
      </c>
      <c r="B225" s="219" t="s">
        <v>49</v>
      </c>
      <c r="C225" s="191">
        <v>5</v>
      </c>
      <c r="D225" s="150">
        <v>61066</v>
      </c>
      <c r="E225" s="150">
        <v>81851</v>
      </c>
      <c r="F225" s="5">
        <v>70214.523300000001</v>
      </c>
      <c r="G225" s="150">
        <v>67666.232699999993</v>
      </c>
      <c r="H225" s="236"/>
    </row>
    <row r="226" spans="1:8">
      <c r="A226" s="120" t="s">
        <v>110</v>
      </c>
      <c r="B226" s="219" t="s">
        <v>50</v>
      </c>
      <c r="C226" s="191">
        <v>6</v>
      </c>
      <c r="D226" s="150">
        <v>61870</v>
      </c>
      <c r="E226" s="150">
        <v>73428</v>
      </c>
      <c r="F226" s="5">
        <v>67004.192850000007</v>
      </c>
      <c r="G226" s="150">
        <v>66775.549049999987</v>
      </c>
      <c r="H226" s="237">
        <v>80294</v>
      </c>
    </row>
    <row r="227" spans="1:8">
      <c r="A227" s="117" t="s">
        <v>111</v>
      </c>
      <c r="B227" s="219"/>
      <c r="C227" s="191"/>
      <c r="D227" s="220"/>
      <c r="E227" s="220"/>
      <c r="F227" s="5"/>
      <c r="G227" s="150"/>
      <c r="H227" s="236"/>
    </row>
    <row r="228" spans="1:8">
      <c r="A228" s="107"/>
      <c r="B228" s="222" t="s">
        <v>165</v>
      </c>
      <c r="C228" s="231">
        <v>1</v>
      </c>
      <c r="D228" s="229">
        <v>67670</v>
      </c>
      <c r="E228" s="229">
        <v>67670</v>
      </c>
      <c r="F228" s="231">
        <v>67670</v>
      </c>
      <c r="G228" s="229">
        <v>67670</v>
      </c>
      <c r="H228" s="236"/>
    </row>
    <row r="229" spans="1:8">
      <c r="A229" s="105" t="s">
        <v>40</v>
      </c>
      <c r="B229" s="218" t="s">
        <v>48</v>
      </c>
      <c r="C229" s="183">
        <v>13</v>
      </c>
      <c r="D229" s="149">
        <v>82510</v>
      </c>
      <c r="E229" s="149">
        <v>183590</v>
      </c>
      <c r="F229" s="148">
        <v>104087.24439860141</v>
      </c>
      <c r="G229" s="149">
        <v>98337.305781818184</v>
      </c>
      <c r="H229" s="236"/>
    </row>
    <row r="230" spans="1:8">
      <c r="A230" s="114">
        <v>2900</v>
      </c>
      <c r="B230" s="219" t="s">
        <v>49</v>
      </c>
      <c r="C230" s="191">
        <v>6</v>
      </c>
      <c r="D230" s="150">
        <v>68831</v>
      </c>
      <c r="E230" s="150">
        <v>87224</v>
      </c>
      <c r="F230" s="5">
        <v>78512.05710000002</v>
      </c>
      <c r="G230" s="150">
        <v>78679.585800000001</v>
      </c>
      <c r="H230" s="236"/>
    </row>
    <row r="231" spans="1:8">
      <c r="A231" s="120" t="s">
        <v>112</v>
      </c>
      <c r="B231" s="219" t="s">
        <v>50</v>
      </c>
      <c r="C231" s="191">
        <v>5</v>
      </c>
      <c r="D231" s="150">
        <v>71302</v>
      </c>
      <c r="E231" s="150">
        <v>78780</v>
      </c>
      <c r="F231" s="5">
        <v>73503.558000000005</v>
      </c>
      <c r="G231" s="150">
        <v>72627.191100000011</v>
      </c>
      <c r="H231" s="237">
        <v>91322</v>
      </c>
    </row>
    <row r="232" spans="1:8">
      <c r="A232" s="120" t="s">
        <v>113</v>
      </c>
      <c r="B232" s="219"/>
      <c r="C232" s="191"/>
      <c r="D232" s="220"/>
      <c r="E232" s="220"/>
      <c r="F232" s="5"/>
      <c r="G232" s="150"/>
      <c r="H232" s="236"/>
    </row>
    <row r="233" spans="1:8">
      <c r="A233" s="107"/>
      <c r="B233" s="222" t="s">
        <v>165</v>
      </c>
      <c r="C233" s="231">
        <v>1</v>
      </c>
      <c r="D233" s="229">
        <v>78780</v>
      </c>
      <c r="E233" s="229">
        <v>78780</v>
      </c>
      <c r="F233" s="231">
        <v>78780</v>
      </c>
      <c r="G233" s="229">
        <v>78780</v>
      </c>
      <c r="H233" s="236"/>
    </row>
    <row r="234" spans="1:8">
      <c r="A234" s="105" t="s">
        <v>44</v>
      </c>
      <c r="B234" s="218" t="s">
        <v>48</v>
      </c>
      <c r="C234" s="183">
        <v>7</v>
      </c>
      <c r="D234" s="149">
        <v>88544</v>
      </c>
      <c r="E234" s="149">
        <v>111835</v>
      </c>
      <c r="F234" s="148">
        <v>100021.81618051948</v>
      </c>
      <c r="G234" s="149">
        <v>99514.593000000008</v>
      </c>
      <c r="H234" s="236"/>
    </row>
    <row r="235" spans="1:8">
      <c r="A235" s="114">
        <v>3120</v>
      </c>
      <c r="B235" s="219" t="s">
        <v>49</v>
      </c>
      <c r="C235" s="191">
        <v>4</v>
      </c>
      <c r="D235" s="150">
        <v>75441</v>
      </c>
      <c r="E235" s="150">
        <v>101000</v>
      </c>
      <c r="F235" s="5">
        <v>84080.659274999998</v>
      </c>
      <c r="G235" s="150">
        <v>79941.005099999995</v>
      </c>
      <c r="H235" s="236"/>
    </row>
    <row r="236" spans="1:8">
      <c r="A236" s="120" t="s">
        <v>114</v>
      </c>
      <c r="B236" s="219" t="s">
        <v>50</v>
      </c>
      <c r="C236" s="191">
        <v>2</v>
      </c>
      <c r="D236" s="150">
        <v>72450</v>
      </c>
      <c r="E236" s="150">
        <v>78499</v>
      </c>
      <c r="F236" s="5">
        <v>75474.224549999999</v>
      </c>
      <c r="G236" s="150">
        <v>75474.224549999999</v>
      </c>
      <c r="H236" s="237">
        <v>91340</v>
      </c>
    </row>
    <row r="237" spans="1:8">
      <c r="A237" s="106"/>
      <c r="B237" s="219"/>
      <c r="C237" s="191"/>
      <c r="D237" s="220"/>
      <c r="E237" s="220"/>
      <c r="F237" s="5"/>
      <c r="G237" s="150"/>
      <c r="H237" s="236"/>
    </row>
    <row r="238" spans="1:8">
      <c r="A238" s="107"/>
      <c r="B238" s="222" t="s">
        <v>165</v>
      </c>
      <c r="C238" s="186"/>
      <c r="D238" s="221"/>
      <c r="E238" s="221"/>
      <c r="F238" s="187"/>
      <c r="G238" s="151"/>
      <c r="H238" s="236"/>
    </row>
    <row r="239" spans="1:8">
      <c r="A239" s="108" t="s">
        <v>115</v>
      </c>
      <c r="B239" s="209" t="s">
        <v>48</v>
      </c>
      <c r="C239" s="38">
        <v>34</v>
      </c>
      <c r="D239" s="124">
        <v>85699.611000000004</v>
      </c>
      <c r="E239" s="124">
        <v>348573.8664</v>
      </c>
      <c r="F239" s="48">
        <v>143412.1432532086</v>
      </c>
      <c r="G239" s="124">
        <v>144265.14229090911</v>
      </c>
      <c r="H239" s="236"/>
    </row>
    <row r="240" spans="1:8">
      <c r="A240" s="109"/>
      <c r="B240" s="210" t="s">
        <v>49</v>
      </c>
      <c r="C240" s="39">
        <v>31</v>
      </c>
      <c r="D240" s="125">
        <v>70675.659</v>
      </c>
      <c r="E240" s="125">
        <v>132197.0269090909</v>
      </c>
      <c r="F240" s="49">
        <v>103393.05950390153</v>
      </c>
      <c r="G240" s="125">
        <v>103295.48760000001</v>
      </c>
      <c r="H240" s="236"/>
    </row>
    <row r="241" spans="1:8">
      <c r="A241" s="109"/>
      <c r="B241" s="210" t="s">
        <v>50</v>
      </c>
      <c r="C241" s="39">
        <v>14</v>
      </c>
      <c r="D241" s="125">
        <v>82936.341899999999</v>
      </c>
      <c r="E241" s="125">
        <v>121199.9697</v>
      </c>
      <c r="F241" s="49">
        <v>98312.687228571405</v>
      </c>
      <c r="G241" s="125">
        <v>96814.747309090919</v>
      </c>
      <c r="H241" s="236">
        <v>119716</v>
      </c>
    </row>
    <row r="242" spans="1:8">
      <c r="A242" s="109"/>
      <c r="B242" s="210"/>
      <c r="C242" s="39"/>
      <c r="D242" s="39"/>
      <c r="E242" s="39"/>
      <c r="F242" s="49"/>
      <c r="G242" s="49"/>
      <c r="H242" s="236"/>
    </row>
    <row r="243" spans="1:8">
      <c r="A243" s="110"/>
      <c r="B243" s="212" t="s">
        <v>165</v>
      </c>
      <c r="C243" s="211"/>
      <c r="D243" s="211"/>
      <c r="E243" s="211"/>
      <c r="F243" s="122"/>
      <c r="G243" s="122"/>
      <c r="H243" s="236"/>
    </row>
    <row r="244" spans="1:8">
      <c r="A244" s="105" t="s">
        <v>21</v>
      </c>
      <c r="B244" s="218" t="s">
        <v>48</v>
      </c>
      <c r="C244" s="183">
        <v>7</v>
      </c>
      <c r="D244" s="149">
        <v>85700</v>
      </c>
      <c r="E244" s="149">
        <v>177427</v>
      </c>
      <c r="F244" s="148">
        <v>142655.54293636366</v>
      </c>
      <c r="G244" s="149">
        <v>165361.61094545459</v>
      </c>
      <c r="H244" s="236"/>
    </row>
    <row r="245" spans="1:8">
      <c r="A245" s="114">
        <v>8433</v>
      </c>
      <c r="B245" s="219" t="s">
        <v>49</v>
      </c>
      <c r="C245" s="191">
        <v>7</v>
      </c>
      <c r="D245" s="150">
        <v>70676</v>
      </c>
      <c r="E245" s="150">
        <v>110763</v>
      </c>
      <c r="F245" s="5">
        <v>92095.229933766226</v>
      </c>
      <c r="G245" s="150">
        <v>93404.807345454552</v>
      </c>
      <c r="H245" s="236"/>
    </row>
    <row r="246" spans="1:8">
      <c r="A246" s="120" t="s">
        <v>116</v>
      </c>
      <c r="B246" s="219" t="s">
        <v>50</v>
      </c>
      <c r="C246" s="191">
        <v>2</v>
      </c>
      <c r="D246" s="150">
        <v>88132</v>
      </c>
      <c r="E246" s="150">
        <v>96945</v>
      </c>
      <c r="F246" s="5">
        <v>92538.265909090915</v>
      </c>
      <c r="G246" s="150">
        <v>92538.265909090915</v>
      </c>
      <c r="H246" s="237">
        <v>114271</v>
      </c>
    </row>
    <row r="247" spans="1:8">
      <c r="A247" s="117" t="s">
        <v>117</v>
      </c>
      <c r="B247" s="219"/>
      <c r="C247" s="191"/>
      <c r="D247" s="220"/>
      <c r="E247" s="220"/>
      <c r="F247" s="5"/>
      <c r="G247" s="150"/>
      <c r="H247" s="236"/>
    </row>
    <row r="248" spans="1:8">
      <c r="A248" s="107"/>
      <c r="B248" s="222" t="s">
        <v>165</v>
      </c>
      <c r="C248" s="186"/>
      <c r="D248" s="221"/>
      <c r="E248" s="221"/>
      <c r="F248" s="187"/>
      <c r="G248" s="151"/>
      <c r="H248" s="236"/>
    </row>
    <row r="249" spans="1:8">
      <c r="A249" s="105" t="s">
        <v>20</v>
      </c>
      <c r="B249" s="218" t="s">
        <v>48</v>
      </c>
      <c r="C249" s="183">
        <v>3</v>
      </c>
      <c r="D249" s="149">
        <v>144743.60683636367</v>
      </c>
      <c r="E249" s="149">
        <v>248110.59141818184</v>
      </c>
      <c r="F249" s="148">
        <v>181425.69032727275</v>
      </c>
      <c r="G249" s="149">
        <v>151422.87272727277</v>
      </c>
      <c r="H249" s="236"/>
    </row>
    <row r="250" spans="1:8">
      <c r="A250" s="114">
        <v>3420</v>
      </c>
      <c r="B250" s="219" t="s">
        <v>49</v>
      </c>
      <c r="C250" s="191">
        <v>7</v>
      </c>
      <c r="D250" s="150">
        <v>82140.603300000002</v>
      </c>
      <c r="E250" s="150">
        <v>123936.49767272727</v>
      </c>
      <c r="F250" s="5">
        <v>106236.37884155844</v>
      </c>
      <c r="G250" s="150">
        <v>115277.72727272728</v>
      </c>
      <c r="H250" s="236"/>
    </row>
    <row r="251" spans="1:8">
      <c r="A251" s="120" t="s">
        <v>118</v>
      </c>
      <c r="B251" s="219" t="s">
        <v>50</v>
      </c>
      <c r="C251" s="191">
        <v>3</v>
      </c>
      <c r="D251" s="150">
        <v>82936.341899999999</v>
      </c>
      <c r="E251" s="150">
        <v>87124.080109090908</v>
      </c>
      <c r="F251" s="5">
        <v>85705.756390909082</v>
      </c>
      <c r="G251" s="150">
        <v>87056.847163636368</v>
      </c>
      <c r="H251" s="237">
        <v>118850</v>
      </c>
    </row>
    <row r="252" spans="1:8">
      <c r="A252" s="120" t="s">
        <v>119</v>
      </c>
      <c r="B252" s="219"/>
      <c r="C252" s="191"/>
      <c r="D252" s="220"/>
      <c r="E252" s="220"/>
      <c r="F252" s="5"/>
      <c r="G252" s="150"/>
      <c r="H252" s="236"/>
    </row>
    <row r="253" spans="1:8">
      <c r="A253" s="107"/>
      <c r="B253" s="222" t="s">
        <v>165</v>
      </c>
      <c r="C253" s="186"/>
      <c r="D253" s="221"/>
      <c r="E253" s="221"/>
      <c r="F253" s="187"/>
      <c r="G253" s="151"/>
      <c r="H253" s="236"/>
    </row>
    <row r="254" spans="1:8">
      <c r="A254" s="105" t="s">
        <v>22</v>
      </c>
      <c r="B254" s="218" t="s">
        <v>48</v>
      </c>
      <c r="C254" s="183">
        <v>12</v>
      </c>
      <c r="D254" s="149">
        <v>94644.749454545439</v>
      </c>
      <c r="E254" s="149">
        <v>156788.81541818185</v>
      </c>
      <c r="F254" s="148">
        <v>115754.60519999999</v>
      </c>
      <c r="G254" s="149">
        <v>108651.01810909092</v>
      </c>
      <c r="H254" s="236"/>
    </row>
    <row r="255" spans="1:8">
      <c r="A255" s="114">
        <v>3460</v>
      </c>
      <c r="B255" s="219" t="s">
        <v>49</v>
      </c>
      <c r="C255" s="191">
        <v>12</v>
      </c>
      <c r="D255" s="150">
        <v>97369.401048219501</v>
      </c>
      <c r="E255" s="150">
        <v>131732.64360000001</v>
      </c>
      <c r="F255" s="5">
        <v>107279.67854492739</v>
      </c>
      <c r="G255" s="150">
        <v>103794.18152727274</v>
      </c>
      <c r="H255" s="236"/>
    </row>
    <row r="256" spans="1:8">
      <c r="A256" s="120" t="s">
        <v>77</v>
      </c>
      <c r="B256" s="219" t="s">
        <v>50</v>
      </c>
      <c r="C256" s="191">
        <v>7</v>
      </c>
      <c r="D256" s="150">
        <v>93510.81327272729</v>
      </c>
      <c r="E256" s="150">
        <v>114864.61156363634</v>
      </c>
      <c r="F256" s="5">
        <v>102187.53229090909</v>
      </c>
      <c r="G256" s="150">
        <v>98599.692763636354</v>
      </c>
      <c r="H256" s="237">
        <v>109410</v>
      </c>
    </row>
    <row r="257" spans="1:8">
      <c r="A257" s="120" t="s">
        <v>78</v>
      </c>
      <c r="B257" s="219"/>
      <c r="C257" s="191"/>
      <c r="D257" s="220"/>
      <c r="E257" s="220"/>
      <c r="F257" s="5"/>
      <c r="G257" s="150"/>
      <c r="H257" s="236"/>
    </row>
    <row r="258" spans="1:8">
      <c r="A258" s="107"/>
      <c r="B258" s="222" t="s">
        <v>165</v>
      </c>
      <c r="C258" s="186"/>
      <c r="D258" s="221"/>
      <c r="E258" s="221"/>
      <c r="F258" s="187"/>
      <c r="G258" s="151"/>
      <c r="H258" s="236"/>
    </row>
    <row r="259" spans="1:8">
      <c r="A259" s="105" t="s">
        <v>23</v>
      </c>
      <c r="B259" s="218" t="s">
        <v>48</v>
      </c>
      <c r="C259" s="183">
        <v>7</v>
      </c>
      <c r="D259" s="149">
        <v>101431.3104</v>
      </c>
      <c r="E259" s="149">
        <v>149697.72294545456</v>
      </c>
      <c r="F259" s="148">
        <v>130874.80731428573</v>
      </c>
      <c r="G259" s="149">
        <v>143787.27272727274</v>
      </c>
      <c r="H259" s="236"/>
    </row>
    <row r="260" spans="1:8">
      <c r="A260" s="114">
        <v>3490</v>
      </c>
      <c r="B260" s="219" t="s">
        <v>49</v>
      </c>
      <c r="C260" s="191">
        <v>4</v>
      </c>
      <c r="D260" s="150">
        <v>88519.114145454543</v>
      </c>
      <c r="E260" s="150">
        <v>112715.04141818181</v>
      </c>
      <c r="F260" s="5">
        <v>99327.603436363628</v>
      </c>
      <c r="G260" s="150">
        <v>98038.129090909089</v>
      </c>
      <c r="H260" s="236"/>
    </row>
    <row r="261" spans="1:8">
      <c r="A261" s="120" t="s">
        <v>120</v>
      </c>
      <c r="B261" s="219" t="s">
        <v>50</v>
      </c>
      <c r="C261" s="191"/>
      <c r="D261" s="150"/>
      <c r="E261" s="150"/>
      <c r="F261" s="5"/>
      <c r="G261" s="150"/>
      <c r="H261" s="236">
        <v>119403</v>
      </c>
    </row>
    <row r="262" spans="1:8">
      <c r="A262" s="120" t="s">
        <v>121</v>
      </c>
      <c r="B262" s="219"/>
      <c r="C262" s="191"/>
      <c r="D262" s="220"/>
      <c r="E262" s="220"/>
      <c r="F262" s="5"/>
      <c r="G262" s="150"/>
      <c r="H262" s="236"/>
    </row>
    <row r="263" spans="1:8">
      <c r="A263" s="107"/>
      <c r="B263" s="222" t="s">
        <v>165</v>
      </c>
      <c r="C263" s="186"/>
      <c r="D263" s="221"/>
      <c r="E263" s="221"/>
      <c r="F263" s="187"/>
      <c r="G263" s="151"/>
      <c r="H263" s="236"/>
    </row>
    <row r="264" spans="1:8">
      <c r="A264" s="105" t="s">
        <v>79</v>
      </c>
      <c r="B264" s="218" t="s">
        <v>48</v>
      </c>
      <c r="C264" s="183">
        <v>5</v>
      </c>
      <c r="D264" s="149">
        <v>156412.29109090907</v>
      </c>
      <c r="E264" s="149">
        <v>348573.8664</v>
      </c>
      <c r="F264" s="148">
        <v>205315.52259272727</v>
      </c>
      <c r="G264" s="149">
        <v>165504.35699999999</v>
      </c>
      <c r="H264" s="236"/>
    </row>
    <row r="265" spans="1:8">
      <c r="A265" s="114">
        <v>8670</v>
      </c>
      <c r="B265" s="219" t="s">
        <v>49</v>
      </c>
      <c r="C265" s="191">
        <v>1</v>
      </c>
      <c r="D265" s="150">
        <v>132197.0269090909</v>
      </c>
      <c r="E265" s="150">
        <v>132197.0269090909</v>
      </c>
      <c r="F265" s="5">
        <v>132197.0269090909</v>
      </c>
      <c r="G265" s="150">
        <v>132197.0269090909</v>
      </c>
      <c r="H265" s="236"/>
    </row>
    <row r="266" spans="1:8">
      <c r="A266" s="120" t="s">
        <v>77</v>
      </c>
      <c r="B266" s="219" t="s">
        <v>50</v>
      </c>
      <c r="C266" s="191">
        <v>2</v>
      </c>
      <c r="D266" s="150">
        <v>97671.124472727271</v>
      </c>
      <c r="E266" s="150">
        <v>121199.9697</v>
      </c>
      <c r="F266" s="5">
        <v>109435.54708636363</v>
      </c>
      <c r="G266" s="150">
        <v>109435.54708636363</v>
      </c>
      <c r="H266" s="237">
        <v>172206</v>
      </c>
    </row>
    <row r="267" spans="1:8">
      <c r="A267" s="121" t="s">
        <v>122</v>
      </c>
      <c r="B267" s="219"/>
      <c r="C267" s="191"/>
      <c r="D267" s="220"/>
      <c r="E267" s="220"/>
      <c r="F267" s="5"/>
      <c r="G267" s="150"/>
      <c r="H267" s="236"/>
    </row>
    <row r="268" spans="1:8">
      <c r="A268" s="107"/>
      <c r="B268" s="222" t="s">
        <v>165</v>
      </c>
      <c r="C268" s="186"/>
      <c r="D268" s="221"/>
      <c r="E268" s="221"/>
      <c r="F268" s="187"/>
      <c r="G268" s="151"/>
      <c r="H268" s="236"/>
    </row>
    <row r="269" spans="1:8">
      <c r="A269" s="108" t="s">
        <v>80</v>
      </c>
      <c r="B269" s="209" t="s">
        <v>48</v>
      </c>
      <c r="C269" s="38">
        <v>18</v>
      </c>
      <c r="D269" s="124">
        <v>106969.66560000001</v>
      </c>
      <c r="E269" s="124">
        <v>267985.92599999998</v>
      </c>
      <c r="F269" s="48">
        <v>162886.56830000001</v>
      </c>
      <c r="G269" s="124">
        <v>148272.58035</v>
      </c>
      <c r="H269" s="236"/>
    </row>
    <row r="270" spans="1:8">
      <c r="A270" s="109"/>
      <c r="B270" s="210" t="s">
        <v>49</v>
      </c>
      <c r="C270" s="39">
        <v>17</v>
      </c>
      <c r="D270" s="125">
        <v>98858.840400000001</v>
      </c>
      <c r="E270" s="125">
        <v>157009.84290000002</v>
      </c>
      <c r="F270" s="49">
        <v>135590.43036417113</v>
      </c>
      <c r="G270" s="125">
        <v>135713.69999999998</v>
      </c>
      <c r="H270" s="236"/>
    </row>
    <row r="271" spans="1:8">
      <c r="A271" s="109"/>
      <c r="B271" s="210" t="s">
        <v>50</v>
      </c>
      <c r="C271" s="39">
        <v>25</v>
      </c>
      <c r="D271" s="125">
        <v>92919.979800000001</v>
      </c>
      <c r="E271" s="125">
        <v>214854.57850909093</v>
      </c>
      <c r="F271" s="49">
        <v>145739.1400003637</v>
      </c>
      <c r="G271" s="125">
        <v>139379.96970000002</v>
      </c>
      <c r="H271" s="236">
        <v>148008</v>
      </c>
    </row>
    <row r="272" spans="1:8">
      <c r="A272" s="109"/>
      <c r="B272" s="210"/>
      <c r="C272" s="39"/>
      <c r="D272" s="39"/>
      <c r="E272" s="39"/>
      <c r="F272" s="49"/>
      <c r="G272" s="49"/>
      <c r="H272" s="236"/>
    </row>
    <row r="273" spans="1:8">
      <c r="A273" s="110"/>
      <c r="B273" s="212" t="s">
        <v>165</v>
      </c>
      <c r="C273" s="232">
        <v>4</v>
      </c>
      <c r="D273" s="232">
        <v>101000</v>
      </c>
      <c r="E273" s="232">
        <v>214855</v>
      </c>
      <c r="F273" s="233">
        <v>160521</v>
      </c>
      <c r="G273" s="233">
        <v>163115</v>
      </c>
      <c r="H273" s="236"/>
    </row>
    <row r="274" spans="1:8">
      <c r="A274" s="105" t="s">
        <v>55</v>
      </c>
      <c r="B274" s="218" t="s">
        <v>48</v>
      </c>
      <c r="C274" s="183">
        <v>3</v>
      </c>
      <c r="D274" s="149">
        <v>136586</v>
      </c>
      <c r="E274" s="149">
        <v>207590</v>
      </c>
      <c r="F274" s="148">
        <v>164960.16899999999</v>
      </c>
      <c r="G274" s="149">
        <v>150704.5644</v>
      </c>
      <c r="H274" s="236"/>
    </row>
    <row r="275" spans="1:8">
      <c r="A275" s="114">
        <v>1060</v>
      </c>
      <c r="B275" s="219" t="s">
        <v>49</v>
      </c>
      <c r="C275" s="191">
        <v>3</v>
      </c>
      <c r="D275" s="150">
        <v>131694</v>
      </c>
      <c r="E275" s="150">
        <v>154224</v>
      </c>
      <c r="F275" s="5">
        <v>140652.48706363636</v>
      </c>
      <c r="G275" s="150">
        <v>136039.57650000002</v>
      </c>
      <c r="H275" s="236"/>
    </row>
    <row r="276" spans="1:8">
      <c r="A276" s="120" t="s">
        <v>123</v>
      </c>
      <c r="B276" s="219" t="s">
        <v>50</v>
      </c>
      <c r="C276" s="191">
        <v>6</v>
      </c>
      <c r="D276" s="150">
        <v>154146</v>
      </c>
      <c r="E276" s="150">
        <v>186850</v>
      </c>
      <c r="F276" s="5">
        <v>168230.40255</v>
      </c>
      <c r="G276" s="150">
        <v>164877.28334999998</v>
      </c>
      <c r="H276" s="237">
        <v>160518</v>
      </c>
    </row>
    <row r="277" spans="1:8">
      <c r="A277" s="120" t="s">
        <v>124</v>
      </c>
      <c r="B277" s="219"/>
      <c r="C277" s="191"/>
      <c r="D277" s="220"/>
      <c r="E277" s="220"/>
      <c r="F277" s="5"/>
      <c r="G277" s="150"/>
      <c r="H277" s="236"/>
    </row>
    <row r="278" spans="1:8">
      <c r="A278" s="107"/>
      <c r="B278" s="222" t="s">
        <v>165</v>
      </c>
      <c r="C278" s="231">
        <v>1</v>
      </c>
      <c r="D278" s="229">
        <v>186850</v>
      </c>
      <c r="E278" s="229">
        <v>186850</v>
      </c>
      <c r="F278" s="231">
        <v>186850</v>
      </c>
      <c r="G278" s="229">
        <v>186850</v>
      </c>
      <c r="H278" s="236"/>
    </row>
    <row r="279" spans="1:8">
      <c r="A279" s="105" t="s">
        <v>125</v>
      </c>
      <c r="B279" s="218" t="s">
        <v>48</v>
      </c>
      <c r="C279" s="183">
        <v>6</v>
      </c>
      <c r="D279" s="149">
        <v>131549</v>
      </c>
      <c r="E279" s="149">
        <v>267986</v>
      </c>
      <c r="F279" s="148">
        <v>180668.79494999998</v>
      </c>
      <c r="G279" s="149">
        <v>162147.51089999999</v>
      </c>
      <c r="H279" s="236"/>
    </row>
    <row r="280" spans="1:8">
      <c r="A280" s="114">
        <v>1460</v>
      </c>
      <c r="B280" s="219" t="s">
        <v>49</v>
      </c>
      <c r="C280" s="191">
        <v>2</v>
      </c>
      <c r="D280" s="150">
        <v>151828</v>
      </c>
      <c r="E280" s="150">
        <v>157010</v>
      </c>
      <c r="F280" s="5">
        <v>154418.69295000003</v>
      </c>
      <c r="G280" s="150">
        <v>154418.69295000003</v>
      </c>
      <c r="H280" s="236"/>
    </row>
    <row r="281" spans="1:8">
      <c r="A281" s="120" t="s">
        <v>126</v>
      </c>
      <c r="B281" s="219" t="s">
        <v>50</v>
      </c>
      <c r="C281" s="191">
        <v>4</v>
      </c>
      <c r="D281" s="150">
        <v>132320</v>
      </c>
      <c r="E281" s="150">
        <v>214855</v>
      </c>
      <c r="F281" s="5">
        <v>170080.34770227273</v>
      </c>
      <c r="G281" s="150">
        <v>166573.56824999998</v>
      </c>
      <c r="H281" s="237">
        <v>172764</v>
      </c>
    </row>
    <row r="282" spans="1:8">
      <c r="A282" s="121" t="s">
        <v>81</v>
      </c>
      <c r="B282" s="219"/>
      <c r="C282" s="191"/>
      <c r="D282" s="220"/>
      <c r="E282" s="220"/>
      <c r="F282" s="5"/>
      <c r="G282" s="150"/>
      <c r="H282" s="236"/>
    </row>
    <row r="283" spans="1:8">
      <c r="A283" s="107"/>
      <c r="B283" s="222" t="s">
        <v>165</v>
      </c>
      <c r="C283" s="231">
        <v>1</v>
      </c>
      <c r="D283" s="229">
        <v>214855</v>
      </c>
      <c r="E283" s="229">
        <v>214855</v>
      </c>
      <c r="F283" s="231">
        <v>214855</v>
      </c>
      <c r="G283" s="229">
        <v>214855</v>
      </c>
      <c r="H283" s="236"/>
    </row>
    <row r="284" spans="1:8">
      <c r="A284" s="105" t="s">
        <v>25</v>
      </c>
      <c r="B284" s="218" t="s">
        <v>48</v>
      </c>
      <c r="C284" s="183">
        <v>3</v>
      </c>
      <c r="D284" s="149">
        <v>126250</v>
      </c>
      <c r="E284" s="149">
        <v>149086</v>
      </c>
      <c r="F284" s="148">
        <v>135180.90479999999</v>
      </c>
      <c r="G284" s="149">
        <v>130206.61439999999</v>
      </c>
      <c r="H284" s="236"/>
    </row>
    <row r="285" spans="1:8">
      <c r="A285" s="114">
        <v>2220</v>
      </c>
      <c r="B285" s="219" t="s">
        <v>49</v>
      </c>
      <c r="C285" s="191">
        <v>2</v>
      </c>
      <c r="D285" s="150">
        <v>98859</v>
      </c>
      <c r="E285" s="150">
        <v>111700</v>
      </c>
      <c r="F285" s="5">
        <v>105279.38009999999</v>
      </c>
      <c r="G285" s="150">
        <v>105279.38009999999</v>
      </c>
      <c r="H285" s="236"/>
    </row>
    <row r="286" spans="1:8">
      <c r="A286" s="120" t="s">
        <v>127</v>
      </c>
      <c r="B286" s="219" t="s">
        <v>50</v>
      </c>
      <c r="C286" s="191">
        <v>2</v>
      </c>
      <c r="D286" s="150">
        <v>101000</v>
      </c>
      <c r="E286" s="150">
        <v>106050</v>
      </c>
      <c r="F286" s="5">
        <v>103525.05555000002</v>
      </c>
      <c r="G286" s="150">
        <v>103525.05555000002</v>
      </c>
      <c r="H286" s="237">
        <v>117593</v>
      </c>
    </row>
    <row r="287" spans="1:8">
      <c r="A287" s="121" t="s">
        <v>82</v>
      </c>
      <c r="B287" s="219"/>
      <c r="C287" s="191"/>
      <c r="D287" s="220"/>
      <c r="E287" s="220"/>
      <c r="F287" s="5"/>
      <c r="G287" s="150"/>
      <c r="H287" s="236"/>
    </row>
    <row r="288" spans="1:8">
      <c r="A288" s="107"/>
      <c r="B288" s="222" t="s">
        <v>165</v>
      </c>
      <c r="C288" s="231">
        <v>1</v>
      </c>
      <c r="D288" s="229">
        <v>101000</v>
      </c>
      <c r="E288" s="229">
        <v>101000</v>
      </c>
      <c r="F288" s="231">
        <v>101000</v>
      </c>
      <c r="G288" s="229">
        <v>101000</v>
      </c>
      <c r="H288" s="236"/>
    </row>
    <row r="289" spans="1:8">
      <c r="A289" s="105" t="s">
        <v>24</v>
      </c>
      <c r="B289" s="218" t="s">
        <v>48</v>
      </c>
      <c r="C289" s="183">
        <v>1</v>
      </c>
      <c r="D289" s="149">
        <v>147459</v>
      </c>
      <c r="E289" s="149">
        <v>147459</v>
      </c>
      <c r="F289" s="148">
        <v>147458.97990000001</v>
      </c>
      <c r="G289" s="149">
        <v>147458.97990000001</v>
      </c>
      <c r="H289" s="236"/>
    </row>
    <row r="290" spans="1:8">
      <c r="A290" s="114">
        <v>2500</v>
      </c>
      <c r="B290" s="219" t="s">
        <v>49</v>
      </c>
      <c r="C290" s="191">
        <v>5</v>
      </c>
      <c r="D290" s="150">
        <v>112685</v>
      </c>
      <c r="E290" s="150">
        <v>150749</v>
      </c>
      <c r="F290" s="5">
        <v>134222.50368000002</v>
      </c>
      <c r="G290" s="150">
        <v>132157.14660000001</v>
      </c>
      <c r="H290" s="236"/>
    </row>
    <row r="291" spans="1:8">
      <c r="A291" s="120" t="s">
        <v>83</v>
      </c>
      <c r="B291" s="219" t="s">
        <v>50</v>
      </c>
      <c r="C291" s="191">
        <v>4</v>
      </c>
      <c r="D291" s="150">
        <v>137856</v>
      </c>
      <c r="E291" s="150">
        <v>141435</v>
      </c>
      <c r="F291" s="5">
        <v>139512.86550000001</v>
      </c>
      <c r="G291" s="150">
        <v>139379.96970000002</v>
      </c>
      <c r="H291" s="237">
        <v>137663</v>
      </c>
    </row>
    <row r="292" spans="1:8">
      <c r="A292" s="120" t="s">
        <v>128</v>
      </c>
      <c r="B292" s="219"/>
      <c r="C292" s="191"/>
      <c r="D292" s="220"/>
      <c r="E292" s="220"/>
      <c r="F292" s="5"/>
      <c r="G292" s="150"/>
      <c r="H292" s="236"/>
    </row>
    <row r="293" spans="1:8">
      <c r="A293" s="107"/>
      <c r="B293" s="222" t="s">
        <v>165</v>
      </c>
      <c r="C293" s="186"/>
      <c r="D293" s="221"/>
      <c r="E293" s="221"/>
      <c r="F293" s="187"/>
      <c r="G293" s="151"/>
      <c r="H293" s="236"/>
    </row>
    <row r="294" spans="1:8">
      <c r="A294" s="105" t="s">
        <v>129</v>
      </c>
      <c r="B294" s="218" t="s">
        <v>48</v>
      </c>
      <c r="C294" s="183">
        <v>2</v>
      </c>
      <c r="D294" s="149">
        <v>154599</v>
      </c>
      <c r="E294" s="149">
        <v>195983</v>
      </c>
      <c r="F294" s="148">
        <v>175290.5601</v>
      </c>
      <c r="G294" s="149">
        <v>175290.5601</v>
      </c>
      <c r="H294" s="236"/>
    </row>
    <row r="295" spans="1:8">
      <c r="A295" s="114">
        <v>8595</v>
      </c>
      <c r="B295" s="219" t="s">
        <v>49</v>
      </c>
      <c r="C295" s="191">
        <v>1</v>
      </c>
      <c r="D295" s="150">
        <v>127344</v>
      </c>
      <c r="E295" s="150">
        <v>127344</v>
      </c>
      <c r="F295" s="5">
        <v>127344.35520000001</v>
      </c>
      <c r="G295" s="150">
        <v>127344.35520000001</v>
      </c>
      <c r="H295" s="236"/>
    </row>
    <row r="296" spans="1:8">
      <c r="A296" s="120" t="s">
        <v>130</v>
      </c>
      <c r="B296" s="219" t="s">
        <v>50</v>
      </c>
      <c r="C296" s="191">
        <v>5</v>
      </c>
      <c r="D296" s="150">
        <v>131843</v>
      </c>
      <c r="E296" s="150">
        <v>139380</v>
      </c>
      <c r="F296" s="5">
        <v>135981.36414000002</v>
      </c>
      <c r="G296" s="150">
        <v>136350</v>
      </c>
      <c r="H296" s="237">
        <v>144729</v>
      </c>
    </row>
    <row r="297" spans="1:8">
      <c r="A297" s="120" t="s">
        <v>131</v>
      </c>
      <c r="B297" s="219"/>
      <c r="C297" s="191"/>
      <c r="D297" s="220"/>
      <c r="E297" s="220"/>
      <c r="F297" s="5"/>
      <c r="G297" s="150"/>
      <c r="H297" s="236"/>
    </row>
    <row r="298" spans="1:8">
      <c r="A298" s="107"/>
      <c r="B298" s="222" t="s">
        <v>165</v>
      </c>
      <c r="C298" s="231">
        <v>1</v>
      </c>
      <c r="D298" s="229">
        <v>139380</v>
      </c>
      <c r="E298" s="229">
        <v>139380</v>
      </c>
      <c r="F298" s="231">
        <v>139380</v>
      </c>
      <c r="G298" s="229">
        <v>139380</v>
      </c>
      <c r="H298" s="236"/>
    </row>
    <row r="299" spans="1:8">
      <c r="A299" s="105" t="s">
        <v>132</v>
      </c>
      <c r="B299" s="218" t="s">
        <v>48</v>
      </c>
      <c r="C299" s="183">
        <v>3</v>
      </c>
      <c r="D299" s="149">
        <v>106970</v>
      </c>
      <c r="E299" s="149">
        <v>196950</v>
      </c>
      <c r="F299" s="148">
        <v>149827.37940000001</v>
      </c>
      <c r="G299" s="149">
        <v>145562.4423</v>
      </c>
      <c r="H299" s="236"/>
    </row>
    <row r="300" spans="1:8">
      <c r="A300" s="114">
        <v>7190</v>
      </c>
      <c r="B300" s="219" t="s">
        <v>49</v>
      </c>
      <c r="C300" s="191">
        <v>4</v>
      </c>
      <c r="D300" s="150">
        <v>131081</v>
      </c>
      <c r="E300" s="150">
        <v>156444</v>
      </c>
      <c r="F300" s="5">
        <v>141306.70882499998</v>
      </c>
      <c r="G300" s="150">
        <v>138850.97714999999</v>
      </c>
      <c r="H300" s="236"/>
    </row>
    <row r="301" spans="1:8">
      <c r="A301" s="120" t="s">
        <v>133</v>
      </c>
      <c r="B301" s="219" t="s">
        <v>50</v>
      </c>
      <c r="C301" s="191">
        <v>3</v>
      </c>
      <c r="D301" s="150">
        <v>136350</v>
      </c>
      <c r="E301" s="150">
        <v>142410</v>
      </c>
      <c r="F301" s="5">
        <v>138615.44010000001</v>
      </c>
      <c r="G301" s="150">
        <v>137086.29</v>
      </c>
      <c r="H301" s="237">
        <v>143055</v>
      </c>
    </row>
    <row r="302" spans="1:8">
      <c r="A302" s="120"/>
      <c r="B302" s="219"/>
      <c r="C302" s="191"/>
      <c r="D302" s="220"/>
      <c r="E302" s="220"/>
      <c r="F302" s="5"/>
      <c r="G302" s="150"/>
      <c r="H302" s="236"/>
    </row>
    <row r="303" spans="1:8">
      <c r="A303" s="107"/>
      <c r="B303" s="222" t="s">
        <v>165</v>
      </c>
      <c r="C303" s="186"/>
      <c r="D303" s="221"/>
      <c r="E303" s="221"/>
      <c r="F303" s="187"/>
      <c r="G303" s="151"/>
      <c r="H303" s="236"/>
    </row>
    <row r="304" spans="1:8">
      <c r="A304" s="108" t="s">
        <v>84</v>
      </c>
      <c r="B304" s="209" t="s">
        <v>48</v>
      </c>
      <c r="C304" s="38">
        <v>14</v>
      </c>
      <c r="D304" s="124">
        <v>86565.342600000004</v>
      </c>
      <c r="E304" s="124">
        <v>132212.39727272728</v>
      </c>
      <c r="F304" s="48">
        <v>99941.333674675334</v>
      </c>
      <c r="G304" s="124">
        <v>91809.409049999987</v>
      </c>
      <c r="H304" s="236"/>
    </row>
    <row r="305" spans="1:8">
      <c r="A305" s="109"/>
      <c r="B305" s="210" t="s">
        <v>49</v>
      </c>
      <c r="C305" s="39">
        <v>17</v>
      </c>
      <c r="D305" s="125">
        <v>63861.431400000009</v>
      </c>
      <c r="E305" s="125">
        <v>91738.279800000004</v>
      </c>
      <c r="F305" s="49">
        <v>76997.469147593583</v>
      </c>
      <c r="G305" s="125">
        <v>75004.498799999987</v>
      </c>
      <c r="H305" s="236"/>
    </row>
    <row r="306" spans="1:8">
      <c r="A306" s="109"/>
      <c r="B306" s="210" t="s">
        <v>50</v>
      </c>
      <c r="C306" s="39">
        <v>27</v>
      </c>
      <c r="D306" s="125">
        <v>61231.330800000003</v>
      </c>
      <c r="E306" s="125">
        <v>71160.155999999988</v>
      </c>
      <c r="F306" s="49">
        <v>65999.991933333324</v>
      </c>
      <c r="G306" s="125">
        <v>65650.161600000007</v>
      </c>
      <c r="H306" s="236">
        <v>77416</v>
      </c>
    </row>
    <row r="307" spans="1:8">
      <c r="A307" s="109"/>
      <c r="B307" s="210"/>
      <c r="C307" s="39"/>
      <c r="D307" s="39"/>
      <c r="E307" s="39"/>
      <c r="F307" s="49"/>
      <c r="G307" s="49"/>
      <c r="H307" s="236"/>
    </row>
    <row r="308" spans="1:8">
      <c r="A308" s="110"/>
      <c r="B308" s="212" t="s">
        <v>165</v>
      </c>
      <c r="C308" s="232">
        <v>5</v>
      </c>
      <c r="D308" s="232">
        <v>69690</v>
      </c>
      <c r="E308" s="232">
        <v>70700</v>
      </c>
      <c r="F308" s="233">
        <v>70498</v>
      </c>
      <c r="G308" s="233">
        <v>70700</v>
      </c>
      <c r="H308" s="236"/>
    </row>
    <row r="309" spans="1:8">
      <c r="A309" s="105" t="s">
        <v>134</v>
      </c>
      <c r="B309" s="218" t="s">
        <v>48</v>
      </c>
      <c r="C309" s="183">
        <v>3</v>
      </c>
      <c r="D309" s="149">
        <v>86565</v>
      </c>
      <c r="E309" s="149">
        <v>131713</v>
      </c>
      <c r="F309" s="148">
        <v>107035.83529090909</v>
      </c>
      <c r="G309" s="149">
        <v>102829.51767272729</v>
      </c>
      <c r="H309" s="236"/>
    </row>
    <row r="310" spans="1:8">
      <c r="A310" s="114">
        <v>3520</v>
      </c>
      <c r="B310" s="219" t="s">
        <v>49</v>
      </c>
      <c r="C310" s="191">
        <v>6</v>
      </c>
      <c r="D310" s="150">
        <v>67630</v>
      </c>
      <c r="E310" s="150">
        <v>91373</v>
      </c>
      <c r="F310" s="5">
        <v>79805.139899999995</v>
      </c>
      <c r="G310" s="150">
        <v>79422.511499999993</v>
      </c>
      <c r="H310" s="236"/>
    </row>
    <row r="311" spans="1:8">
      <c r="A311" s="120" t="s">
        <v>85</v>
      </c>
      <c r="B311" s="219" t="s">
        <v>50</v>
      </c>
      <c r="C311" s="191">
        <v>13</v>
      </c>
      <c r="D311" s="150">
        <v>62478</v>
      </c>
      <c r="E311" s="150">
        <v>71160</v>
      </c>
      <c r="F311" s="5">
        <v>67261.713715384612</v>
      </c>
      <c r="G311" s="150">
        <v>66101.934599999993</v>
      </c>
      <c r="H311" s="237">
        <v>76107</v>
      </c>
    </row>
    <row r="312" spans="1:8">
      <c r="A312" s="121" t="s">
        <v>135</v>
      </c>
      <c r="B312" s="219"/>
      <c r="C312" s="191"/>
      <c r="D312" s="220"/>
      <c r="E312" s="220"/>
      <c r="F312" s="5"/>
      <c r="G312" s="150"/>
      <c r="H312" s="236"/>
    </row>
    <row r="313" spans="1:8">
      <c r="A313" s="107"/>
      <c r="B313" s="222" t="s">
        <v>165</v>
      </c>
      <c r="C313" s="228">
        <v>4</v>
      </c>
      <c r="D313" s="234">
        <v>70700</v>
      </c>
      <c r="E313" s="234">
        <v>70700</v>
      </c>
      <c r="F313" s="235">
        <v>70700</v>
      </c>
      <c r="G313" s="230">
        <v>70700</v>
      </c>
      <c r="H313" s="236"/>
    </row>
    <row r="314" spans="1:8">
      <c r="A314" s="105" t="s">
        <v>86</v>
      </c>
      <c r="B314" s="218" t="s">
        <v>48</v>
      </c>
      <c r="C314" s="183">
        <v>11</v>
      </c>
      <c r="D314" s="149">
        <v>87617</v>
      </c>
      <c r="E314" s="149">
        <v>132212</v>
      </c>
      <c r="F314" s="148">
        <v>98006.469597520671</v>
      </c>
      <c r="G314" s="149">
        <v>91607.292899999986</v>
      </c>
      <c r="H314" s="236"/>
    </row>
    <row r="315" spans="1:8">
      <c r="A315" s="114">
        <v>1750</v>
      </c>
      <c r="B315" s="219" t="s">
        <v>49</v>
      </c>
      <c r="C315" s="191">
        <v>11</v>
      </c>
      <c r="D315" s="150">
        <v>63861</v>
      </c>
      <c r="E315" s="150">
        <v>91738</v>
      </c>
      <c r="F315" s="5">
        <v>75466.01237355372</v>
      </c>
      <c r="G315" s="150">
        <v>71717.191200000001</v>
      </c>
      <c r="H315" s="236"/>
    </row>
    <row r="316" spans="1:8">
      <c r="A316" s="120" t="s">
        <v>87</v>
      </c>
      <c r="B316" s="219" t="s">
        <v>50</v>
      </c>
      <c r="C316" s="191">
        <v>14</v>
      </c>
      <c r="D316" s="150">
        <v>61231</v>
      </c>
      <c r="E316" s="150">
        <v>69690</v>
      </c>
      <c r="F316" s="5">
        <v>64828.393135714294</v>
      </c>
      <c r="G316" s="150">
        <v>64971.138600000006</v>
      </c>
      <c r="H316" s="237">
        <v>78216</v>
      </c>
    </row>
    <row r="317" spans="1:8">
      <c r="A317" s="121" t="s">
        <v>136</v>
      </c>
      <c r="B317" s="219"/>
      <c r="C317" s="191"/>
      <c r="D317" s="220"/>
      <c r="E317" s="220"/>
      <c r="F317" s="5"/>
      <c r="G317" s="150"/>
      <c r="H317" s="236"/>
    </row>
    <row r="318" spans="1:8">
      <c r="A318" s="107"/>
      <c r="B318" s="222" t="s">
        <v>165</v>
      </c>
      <c r="C318" s="228">
        <v>1</v>
      </c>
      <c r="D318" s="234">
        <v>69690</v>
      </c>
      <c r="E318" s="234">
        <v>69690</v>
      </c>
      <c r="F318" s="235">
        <v>69690</v>
      </c>
      <c r="G318" s="230">
        <v>69690</v>
      </c>
      <c r="H318" s="236"/>
    </row>
    <row r="319" spans="1:8">
      <c r="A319" s="108" t="s">
        <v>151</v>
      </c>
      <c r="B319" s="209" t="s">
        <v>48</v>
      </c>
      <c r="C319" s="38">
        <v>3</v>
      </c>
      <c r="D319" s="124">
        <v>136589.43059999999</v>
      </c>
      <c r="E319" s="124">
        <v>171784.18350000004</v>
      </c>
      <c r="F319" s="48">
        <v>150339.80473636367</v>
      </c>
      <c r="G319" s="124">
        <v>142645.80010909092</v>
      </c>
      <c r="H319" s="236"/>
    </row>
    <row r="320" spans="1:8">
      <c r="A320" s="109"/>
      <c r="B320" s="210" t="s">
        <v>49</v>
      </c>
      <c r="C320" s="39">
        <v>4</v>
      </c>
      <c r="D320" s="125">
        <v>84739.161600000007</v>
      </c>
      <c r="E320" s="125">
        <v>90329.966100000005</v>
      </c>
      <c r="F320" s="49">
        <v>87463.366425</v>
      </c>
      <c r="G320" s="125">
        <v>87392.168999999994</v>
      </c>
      <c r="H320" s="236"/>
    </row>
    <row r="321" spans="1:8">
      <c r="A321" s="109"/>
      <c r="B321" s="210" t="s">
        <v>50</v>
      </c>
      <c r="C321" s="39">
        <v>8</v>
      </c>
      <c r="D321" s="125">
        <v>71209.060200000007</v>
      </c>
      <c r="E321" s="125">
        <v>79633.854000000007</v>
      </c>
      <c r="F321" s="49">
        <v>75712.530262500019</v>
      </c>
      <c r="G321" s="125">
        <v>76110.570000000007</v>
      </c>
      <c r="H321" s="236">
        <v>93772</v>
      </c>
    </row>
    <row r="322" spans="1:8">
      <c r="A322" s="109"/>
      <c r="B322" s="210"/>
      <c r="C322" s="39"/>
      <c r="D322" s="39"/>
      <c r="E322" s="39"/>
      <c r="F322" s="49"/>
      <c r="G322" s="49"/>
      <c r="H322" s="236"/>
    </row>
    <row r="323" spans="1:8">
      <c r="A323" s="110"/>
      <c r="B323" s="212" t="s">
        <v>165</v>
      </c>
      <c r="C323" s="232">
        <v>1</v>
      </c>
      <c r="D323" s="232">
        <v>71710</v>
      </c>
      <c r="E323" s="232">
        <v>71710</v>
      </c>
      <c r="F323" s="233">
        <v>71710</v>
      </c>
      <c r="G323" s="233">
        <v>71710</v>
      </c>
      <c r="H323" s="236"/>
    </row>
    <row r="324" spans="1:8">
      <c r="A324" s="105" t="s">
        <v>26</v>
      </c>
      <c r="B324" s="218" t="s">
        <v>48</v>
      </c>
      <c r="C324" s="183">
        <v>1</v>
      </c>
      <c r="D324" s="149">
        <v>136589</v>
      </c>
      <c r="E324" s="149">
        <v>136589</v>
      </c>
      <c r="F324" s="148">
        <v>136589.43059999999</v>
      </c>
      <c r="G324" s="149">
        <v>136589.43059999999</v>
      </c>
      <c r="H324" s="236"/>
    </row>
    <row r="325" spans="1:8">
      <c r="A325" s="114">
        <v>8769</v>
      </c>
      <c r="B325" s="219" t="s">
        <v>49</v>
      </c>
      <c r="C325" s="191">
        <v>1</v>
      </c>
      <c r="D325" s="150">
        <v>85496</v>
      </c>
      <c r="E325" s="150">
        <v>85496</v>
      </c>
      <c r="F325" s="5">
        <v>85496.267700000011</v>
      </c>
      <c r="G325" s="150">
        <v>85496.267700000011</v>
      </c>
      <c r="H325" s="236"/>
    </row>
    <row r="326" spans="1:8">
      <c r="A326" s="120" t="s">
        <v>137</v>
      </c>
      <c r="B326" s="219" t="s">
        <v>50</v>
      </c>
      <c r="C326" s="191">
        <v>4</v>
      </c>
      <c r="D326" s="150">
        <v>71209</v>
      </c>
      <c r="E326" s="150">
        <v>77825</v>
      </c>
      <c r="F326" s="5">
        <v>74642.239575</v>
      </c>
      <c r="G326" s="150">
        <v>74767.477050000001</v>
      </c>
      <c r="H326" s="237">
        <v>86776</v>
      </c>
    </row>
    <row r="327" spans="1:8">
      <c r="A327" s="106"/>
      <c r="B327" s="219"/>
      <c r="C327" s="191"/>
      <c r="D327" s="220"/>
      <c r="E327" s="220"/>
      <c r="F327" s="5"/>
      <c r="G327" s="150"/>
      <c r="H327" s="236"/>
    </row>
    <row r="328" spans="1:8">
      <c r="A328" s="107"/>
      <c r="B328" s="222" t="s">
        <v>165</v>
      </c>
      <c r="C328" s="228">
        <v>1</v>
      </c>
      <c r="D328" s="229">
        <v>71710</v>
      </c>
      <c r="E328" s="229">
        <v>71710</v>
      </c>
      <c r="F328" s="231">
        <v>71710</v>
      </c>
      <c r="G328" s="229">
        <v>71710</v>
      </c>
      <c r="H328" s="236"/>
    </row>
    <row r="329" spans="1:8">
      <c r="A329" s="105" t="s">
        <v>27</v>
      </c>
      <c r="B329" s="218" t="s">
        <v>48</v>
      </c>
      <c r="C329" s="183">
        <v>1</v>
      </c>
      <c r="D329" s="149">
        <v>171784</v>
      </c>
      <c r="E329" s="149">
        <v>171784</v>
      </c>
      <c r="F329" s="148">
        <v>171784.18350000004</v>
      </c>
      <c r="G329" s="149">
        <v>171784.18350000004</v>
      </c>
      <c r="H329" s="236"/>
    </row>
    <row r="330" spans="1:8">
      <c r="A330" s="114">
        <v>8770</v>
      </c>
      <c r="B330" s="219" t="s">
        <v>49</v>
      </c>
      <c r="C330" s="191">
        <v>1</v>
      </c>
      <c r="D330" s="150">
        <v>84739</v>
      </c>
      <c r="E330" s="150">
        <v>84739</v>
      </c>
      <c r="F330" s="5">
        <v>84739.161600000007</v>
      </c>
      <c r="G330" s="150">
        <v>84739.161600000007</v>
      </c>
      <c r="H330" s="236"/>
    </row>
    <row r="331" spans="1:8">
      <c r="A331" s="120" t="s">
        <v>138</v>
      </c>
      <c r="B331" s="219" t="s">
        <v>50</v>
      </c>
      <c r="C331" s="191"/>
      <c r="D331" s="150"/>
      <c r="E331" s="150"/>
      <c r="F331" s="5"/>
      <c r="G331" s="150"/>
      <c r="H331" s="236">
        <v>128262</v>
      </c>
    </row>
    <row r="332" spans="1:8">
      <c r="A332" s="106"/>
      <c r="B332" s="219"/>
      <c r="C332" s="191"/>
      <c r="D332" s="220"/>
      <c r="E332" s="220"/>
      <c r="F332" s="5"/>
      <c r="G332" s="150"/>
      <c r="H332" s="236"/>
    </row>
    <row r="333" spans="1:8">
      <c r="A333" s="107"/>
      <c r="B333" s="222" t="s">
        <v>165</v>
      </c>
      <c r="C333" s="186"/>
      <c r="D333" s="221"/>
      <c r="E333" s="221"/>
      <c r="F333" s="187"/>
      <c r="G333" s="151"/>
      <c r="H333" s="236"/>
    </row>
    <row r="334" spans="1:8">
      <c r="A334" s="105" t="s">
        <v>28</v>
      </c>
      <c r="B334" s="218" t="s">
        <v>48</v>
      </c>
      <c r="C334" s="183">
        <v>1</v>
      </c>
      <c r="D334" s="149">
        <v>142646</v>
      </c>
      <c r="E334" s="149">
        <v>142646</v>
      </c>
      <c r="F334" s="148">
        <v>142645.80010909092</v>
      </c>
      <c r="G334" s="149">
        <v>142645.80010909092</v>
      </c>
      <c r="H334" s="236"/>
    </row>
    <row r="335" spans="1:8">
      <c r="A335" s="114">
        <v>8771</v>
      </c>
      <c r="B335" s="219" t="s">
        <v>49</v>
      </c>
      <c r="C335" s="191">
        <v>2</v>
      </c>
      <c r="D335" s="150">
        <v>89288</v>
      </c>
      <c r="E335" s="150">
        <v>90330</v>
      </c>
      <c r="F335" s="5">
        <v>89809.018199999991</v>
      </c>
      <c r="G335" s="150">
        <v>89809.018199999991</v>
      </c>
      <c r="H335" s="236"/>
    </row>
    <row r="336" spans="1:8">
      <c r="A336" s="120" t="s">
        <v>139</v>
      </c>
      <c r="B336" s="219" t="s">
        <v>50</v>
      </c>
      <c r="C336" s="191">
        <v>4</v>
      </c>
      <c r="D336" s="150">
        <v>75276</v>
      </c>
      <c r="E336" s="150">
        <v>79634</v>
      </c>
      <c r="F336" s="5">
        <v>76782.820950000008</v>
      </c>
      <c r="G336" s="150">
        <v>76110.570000000007</v>
      </c>
      <c r="H336" s="237">
        <v>89914</v>
      </c>
    </row>
    <row r="337" spans="1:8">
      <c r="A337" s="106"/>
      <c r="B337" s="219"/>
      <c r="C337" s="191"/>
      <c r="D337" s="220"/>
      <c r="E337" s="220"/>
      <c r="F337" s="5"/>
      <c r="G337" s="150"/>
      <c r="H337" s="236"/>
    </row>
    <row r="338" spans="1:8">
      <c r="A338" s="107"/>
      <c r="B338" s="222" t="s">
        <v>165</v>
      </c>
      <c r="C338" s="186"/>
      <c r="D338" s="221"/>
      <c r="E338" s="221"/>
      <c r="F338" s="187"/>
      <c r="G338" s="151"/>
      <c r="H338" s="236"/>
    </row>
    <row r="339" spans="1:8">
      <c r="A339" s="108" t="s">
        <v>140</v>
      </c>
      <c r="B339" s="209" t="s">
        <v>48</v>
      </c>
      <c r="C339" s="38">
        <v>6</v>
      </c>
      <c r="D339" s="124">
        <v>109848.71650909093</v>
      </c>
      <c r="E339" s="124">
        <v>248825.75956363638</v>
      </c>
      <c r="F339" s="48">
        <v>152855.25840000002</v>
      </c>
      <c r="G339" s="124">
        <v>135631.80736363636</v>
      </c>
      <c r="H339" s="236"/>
    </row>
    <row r="340" spans="1:8">
      <c r="A340" s="109"/>
      <c r="B340" s="210" t="s">
        <v>49</v>
      </c>
      <c r="C340" s="39">
        <v>6</v>
      </c>
      <c r="D340" s="125">
        <v>91390.992218181826</v>
      </c>
      <c r="E340" s="125">
        <v>124361.81050909092</v>
      </c>
      <c r="F340" s="49">
        <v>106496.68810909092</v>
      </c>
      <c r="G340" s="125">
        <v>103092.30130909092</v>
      </c>
      <c r="H340" s="236"/>
    </row>
    <row r="341" spans="1:8">
      <c r="A341" s="109"/>
      <c r="B341" s="210" t="s">
        <v>50</v>
      </c>
      <c r="C341" s="39">
        <v>8</v>
      </c>
      <c r="D341" s="125">
        <v>74624.107090909092</v>
      </c>
      <c r="E341" s="125">
        <v>87391.921090909091</v>
      </c>
      <c r="F341" s="49">
        <v>80843.910668181838</v>
      </c>
      <c r="G341" s="125">
        <v>81875.795072727284</v>
      </c>
      <c r="H341" s="236">
        <v>110143</v>
      </c>
    </row>
    <row r="342" spans="1:8">
      <c r="A342" s="109"/>
      <c r="B342" s="210"/>
      <c r="C342" s="39"/>
      <c r="D342" s="39"/>
      <c r="E342" s="39"/>
      <c r="F342" s="49"/>
      <c r="G342" s="49"/>
      <c r="H342" s="236"/>
    </row>
    <row r="343" spans="1:8">
      <c r="A343" s="110"/>
      <c r="B343" s="212" t="s">
        <v>165</v>
      </c>
      <c r="C343" s="232">
        <v>1</v>
      </c>
      <c r="D343" s="232">
        <v>71710</v>
      </c>
      <c r="E343" s="232">
        <v>71710</v>
      </c>
      <c r="F343" s="233">
        <v>71710</v>
      </c>
      <c r="G343" s="233">
        <v>71710</v>
      </c>
      <c r="H343" s="236"/>
    </row>
    <row r="344" spans="1:8">
      <c r="A344" s="105" t="s">
        <v>29</v>
      </c>
      <c r="B344" s="218" t="s">
        <v>48</v>
      </c>
      <c r="C344" s="183">
        <v>2</v>
      </c>
      <c r="D344" s="149">
        <v>141331</v>
      </c>
      <c r="E344" s="149">
        <v>248826</v>
      </c>
      <c r="F344" s="148">
        <v>195078.4240909091</v>
      </c>
      <c r="G344" s="149">
        <v>195078.4240909091</v>
      </c>
      <c r="H344" s="236"/>
    </row>
    <row r="345" spans="1:8">
      <c r="A345" s="114">
        <v>8314</v>
      </c>
      <c r="B345" s="219" t="s">
        <v>49</v>
      </c>
      <c r="C345" s="191">
        <v>5</v>
      </c>
      <c r="D345" s="150">
        <v>91391</v>
      </c>
      <c r="E345" s="150">
        <v>124362</v>
      </c>
      <c r="F345" s="5">
        <v>108083.14762909093</v>
      </c>
      <c r="G345" s="150">
        <v>107620.21210909093</v>
      </c>
      <c r="H345" s="236"/>
    </row>
    <row r="346" spans="1:8">
      <c r="A346" s="121" t="s">
        <v>88</v>
      </c>
      <c r="B346" s="219" t="s">
        <v>50</v>
      </c>
      <c r="C346" s="191">
        <v>7</v>
      </c>
      <c r="D346" s="150">
        <v>75141</v>
      </c>
      <c r="E346" s="150">
        <v>87392</v>
      </c>
      <c r="F346" s="5">
        <v>81732.454036363633</v>
      </c>
      <c r="G346" s="150">
        <v>82636.330581818183</v>
      </c>
      <c r="H346" s="237">
        <v>107335</v>
      </c>
    </row>
    <row r="347" spans="1:8">
      <c r="A347" s="106"/>
      <c r="B347" s="219"/>
      <c r="C347" s="191"/>
      <c r="D347" s="220"/>
      <c r="E347" s="220"/>
      <c r="F347" s="5"/>
      <c r="G347" s="150"/>
      <c r="H347" s="236"/>
    </row>
    <row r="348" spans="1:8">
      <c r="A348" s="107"/>
      <c r="B348" s="222" t="s">
        <v>165</v>
      </c>
      <c r="C348" s="186"/>
      <c r="D348" s="221"/>
      <c r="E348" s="221"/>
      <c r="F348" s="187"/>
      <c r="G348" s="151"/>
      <c r="H348" s="236"/>
    </row>
    <row r="349" spans="1:8">
      <c r="A349" s="105" t="s">
        <v>141</v>
      </c>
      <c r="B349" s="218" t="s">
        <v>48</v>
      </c>
      <c r="C349" s="183">
        <v>4</v>
      </c>
      <c r="D349" s="149">
        <v>109849</v>
      </c>
      <c r="E349" s="149">
        <v>157397</v>
      </c>
      <c r="F349" s="148">
        <v>131743.67555454545</v>
      </c>
      <c r="G349" s="149">
        <v>129864.45027272728</v>
      </c>
      <c r="H349" s="236"/>
    </row>
    <row r="350" spans="1:8">
      <c r="A350" s="114" t="s">
        <v>89</v>
      </c>
      <c r="B350" s="219" t="s">
        <v>49</v>
      </c>
      <c r="C350" s="191">
        <v>1</v>
      </c>
      <c r="D350" s="150">
        <v>98564</v>
      </c>
      <c r="E350" s="150">
        <v>98564</v>
      </c>
      <c r="F350" s="5">
        <v>98564.390509090925</v>
      </c>
      <c r="G350" s="150">
        <v>98564.390509090925</v>
      </c>
      <c r="H350" s="236"/>
    </row>
    <row r="351" spans="1:8">
      <c r="A351" s="120" t="s">
        <v>90</v>
      </c>
      <c r="B351" s="219" t="s">
        <v>50</v>
      </c>
      <c r="C351" s="191">
        <v>1</v>
      </c>
      <c r="D351" s="150">
        <v>74624</v>
      </c>
      <c r="E351" s="150">
        <v>74624</v>
      </c>
      <c r="F351" s="5">
        <v>74624.107090909092</v>
      </c>
      <c r="G351" s="150">
        <v>74624.107090909092</v>
      </c>
      <c r="H351" s="237">
        <v>116694</v>
      </c>
    </row>
    <row r="352" spans="1:8">
      <c r="A352" s="106"/>
      <c r="B352" s="219"/>
      <c r="C352" s="191"/>
      <c r="D352" s="220"/>
      <c r="E352" s="220"/>
      <c r="F352" s="5"/>
      <c r="G352" s="150"/>
      <c r="H352" s="236"/>
    </row>
    <row r="353" spans="1:8">
      <c r="A353" s="107"/>
      <c r="B353" s="222" t="s">
        <v>165</v>
      </c>
      <c r="C353" s="186"/>
      <c r="D353" s="221"/>
      <c r="E353" s="221"/>
      <c r="F353" s="187"/>
      <c r="G353" s="151"/>
      <c r="H353" s="236"/>
    </row>
    <row r="354" spans="1:8">
      <c r="A354" s="108" t="s">
        <v>56</v>
      </c>
      <c r="B354" s="41" t="s">
        <v>48</v>
      </c>
      <c r="C354" s="38">
        <v>332</v>
      </c>
      <c r="D354" s="124">
        <v>61740.916200000007</v>
      </c>
      <c r="E354" s="124">
        <v>348573.8664</v>
      </c>
      <c r="F354" s="48">
        <v>127239</v>
      </c>
      <c r="G354" s="124">
        <v>117405.43183636366</v>
      </c>
      <c r="H354" s="236"/>
    </row>
    <row r="355" spans="1:8">
      <c r="A355" s="109"/>
      <c r="B355" s="42" t="s">
        <v>49</v>
      </c>
      <c r="C355" s="39">
        <v>306</v>
      </c>
      <c r="D355" s="125">
        <v>56849.769000000008</v>
      </c>
      <c r="E355" s="125">
        <v>157009.84290000002</v>
      </c>
      <c r="F355" s="49">
        <v>90318</v>
      </c>
      <c r="G355" s="125">
        <v>85465.597213636371</v>
      </c>
      <c r="H355" s="236"/>
    </row>
    <row r="356" spans="1:8">
      <c r="A356" s="109"/>
      <c r="B356" s="42" t="s">
        <v>50</v>
      </c>
      <c r="C356" s="39">
        <v>241</v>
      </c>
      <c r="D356" s="125">
        <v>54982.86480000001</v>
      </c>
      <c r="E356" s="125">
        <v>214854.57850909093</v>
      </c>
      <c r="F356" s="49">
        <v>86659</v>
      </c>
      <c r="G356" s="125">
        <v>79633.854000000007</v>
      </c>
      <c r="H356" s="237">
        <v>103260</v>
      </c>
    </row>
    <row r="357" spans="1:8">
      <c r="A357" s="109"/>
      <c r="B357" s="42"/>
      <c r="C357" s="39"/>
      <c r="D357" s="39"/>
      <c r="E357" s="39"/>
      <c r="F357" s="49"/>
      <c r="G357" s="49"/>
    </row>
    <row r="358" spans="1:8">
      <c r="A358" s="110"/>
      <c r="B358" s="212" t="s">
        <v>165</v>
      </c>
      <c r="C358" s="232">
        <v>31</v>
      </c>
      <c r="D358" s="232">
        <v>67670</v>
      </c>
      <c r="E358" s="232">
        <v>214855</v>
      </c>
      <c r="F358" s="233">
        <v>92310</v>
      </c>
      <c r="G358" s="233">
        <v>80800</v>
      </c>
    </row>
    <row r="361" spans="1:8">
      <c r="A361" s="271" t="s">
        <v>187</v>
      </c>
      <c r="B361" s="135"/>
      <c r="C361" s="135"/>
      <c r="D361" s="136"/>
      <c r="E361" s="136"/>
      <c r="F361" s="137"/>
      <c r="G361" s="136"/>
      <c r="H361" s="272"/>
    </row>
    <row r="362" spans="1:8">
      <c r="A362" s="273" t="s">
        <v>188</v>
      </c>
      <c r="B362" s="135"/>
      <c r="C362" s="135"/>
      <c r="D362" s="136"/>
      <c r="E362" s="136"/>
      <c r="F362" s="137"/>
      <c r="G362" s="136"/>
      <c r="H362" s="272"/>
    </row>
    <row r="363" spans="1:8">
      <c r="A363" s="273" t="s">
        <v>189</v>
      </c>
      <c r="B363" s="135"/>
      <c r="C363" s="135"/>
      <c r="D363" s="136"/>
      <c r="E363" s="136"/>
      <c r="F363" s="137"/>
      <c r="G363" s="136"/>
      <c r="H363" s="272"/>
    </row>
    <row r="364" spans="1:8">
      <c r="A364" s="274" t="s">
        <v>190</v>
      </c>
      <c r="B364" s="135"/>
      <c r="C364" s="135"/>
      <c r="D364" s="136"/>
      <c r="E364" s="136"/>
      <c r="F364" s="137"/>
      <c r="G364" s="136"/>
      <c r="H364" s="272"/>
    </row>
    <row r="365" spans="1:8">
      <c r="A365" s="274" t="s">
        <v>191</v>
      </c>
      <c r="B365" s="135"/>
      <c r="C365" s="135"/>
      <c r="D365" s="136"/>
      <c r="E365" s="136"/>
      <c r="F365" s="137"/>
      <c r="G365" s="136"/>
      <c r="H365" s="275"/>
    </row>
    <row r="366" spans="1:8">
      <c r="A366" s="303" t="s">
        <v>175</v>
      </c>
      <c r="B366" s="303"/>
      <c r="C366" s="303"/>
      <c r="D366" s="303"/>
      <c r="E366" s="303"/>
      <c r="F366" s="303"/>
      <c r="G366" s="303"/>
      <c r="H366" s="303"/>
    </row>
    <row r="367" spans="1:8">
      <c r="A367" s="271" t="s">
        <v>178</v>
      </c>
      <c r="B367" s="135"/>
      <c r="C367" s="135"/>
      <c r="D367" s="136"/>
      <c r="E367" s="136"/>
      <c r="F367" s="137"/>
      <c r="G367" s="136"/>
      <c r="H367" s="272"/>
    </row>
    <row r="368" spans="1:8">
      <c r="A368" s="273" t="s">
        <v>202</v>
      </c>
      <c r="B368" s="135"/>
      <c r="C368" s="135"/>
      <c r="D368" s="136"/>
      <c r="E368" s="136"/>
      <c r="F368" s="137"/>
      <c r="G368" s="136"/>
      <c r="H368" s="272"/>
    </row>
    <row r="369" spans="1:8">
      <c r="A369" s="304" t="s">
        <v>192</v>
      </c>
      <c r="B369" s="305"/>
      <c r="C369" s="305"/>
      <c r="D369" s="305"/>
      <c r="E369" s="305"/>
      <c r="F369" s="305"/>
      <c r="G369" s="305"/>
      <c r="H369" s="305"/>
    </row>
    <row r="370" spans="1:8">
      <c r="A370" s="304" t="s">
        <v>193</v>
      </c>
      <c r="B370" s="304"/>
      <c r="C370" s="304"/>
      <c r="D370" s="304"/>
      <c r="E370" s="304"/>
      <c r="F370" s="304"/>
      <c r="G370" s="304"/>
      <c r="H370" s="304"/>
    </row>
    <row r="371" spans="1:8">
      <c r="A371" s="273" t="s">
        <v>194</v>
      </c>
      <c r="B371" s="276"/>
      <c r="C371" s="276"/>
      <c r="D371" s="277"/>
      <c r="E371" s="277"/>
      <c r="F371" s="278"/>
      <c r="G371" s="277"/>
      <c r="H371" s="279"/>
    </row>
    <row r="372" spans="1:8">
      <c r="A372" s="304" t="s">
        <v>195</v>
      </c>
      <c r="B372" s="305"/>
      <c r="C372" s="305"/>
      <c r="D372" s="305"/>
      <c r="E372" s="305"/>
      <c r="F372" s="305"/>
      <c r="G372" s="305"/>
      <c r="H372" s="305"/>
    </row>
    <row r="373" spans="1:8">
      <c r="A373" s="273" t="s">
        <v>196</v>
      </c>
      <c r="B373" s="276"/>
      <c r="C373" s="276"/>
      <c r="D373" s="277"/>
      <c r="E373" s="277"/>
      <c r="F373" s="278"/>
      <c r="G373" s="277"/>
      <c r="H373" s="279"/>
    </row>
    <row r="374" spans="1:8">
      <c r="A374" s="273" t="s">
        <v>183</v>
      </c>
      <c r="B374" s="276"/>
      <c r="C374" s="276"/>
      <c r="D374" s="277"/>
      <c r="E374" s="277"/>
      <c r="F374" s="278"/>
      <c r="G374" s="277"/>
      <c r="H374" s="279"/>
    </row>
    <row r="375" spans="1:8">
      <c r="A375" s="273" t="s">
        <v>184</v>
      </c>
      <c r="B375" s="276"/>
      <c r="C375" s="276"/>
      <c r="D375" s="277"/>
      <c r="E375" s="277"/>
      <c r="F375" s="278"/>
      <c r="G375" s="277"/>
      <c r="H375" s="279"/>
    </row>
    <row r="376" spans="1:8">
      <c r="A376" s="273" t="s">
        <v>185</v>
      </c>
      <c r="B376" s="276"/>
      <c r="C376" s="276"/>
      <c r="D376" s="277"/>
      <c r="E376" s="277"/>
      <c r="F376" s="278"/>
      <c r="G376" s="277"/>
      <c r="H376" s="279"/>
    </row>
    <row r="377" spans="1:8">
      <c r="A377" s="135"/>
      <c r="B377" s="135"/>
      <c r="C377" s="135"/>
      <c r="D377" s="136"/>
      <c r="E377" s="136"/>
      <c r="F377" s="137"/>
      <c r="G377" s="136"/>
      <c r="H377" s="272"/>
    </row>
    <row r="378" spans="1:8">
      <c r="A378" s="280" t="s">
        <v>197</v>
      </c>
      <c r="B378" s="135"/>
      <c r="C378" s="135"/>
      <c r="D378" s="136"/>
      <c r="E378" s="136"/>
      <c r="F378" s="281"/>
      <c r="G378" s="282"/>
      <c r="H378" s="272"/>
    </row>
  </sheetData>
  <mergeCells count="5">
    <mergeCell ref="A9:A13"/>
    <mergeCell ref="A366:H366"/>
    <mergeCell ref="A369:H369"/>
    <mergeCell ref="A370:H370"/>
    <mergeCell ref="A372:H37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D379"/>
  <sheetViews>
    <sheetView workbookViewId="0">
      <selection activeCell="K1" sqref="K1"/>
    </sheetView>
  </sheetViews>
  <sheetFormatPr defaultRowHeight="15"/>
  <cols>
    <col min="1" max="1" width="39.7109375" customWidth="1"/>
    <col min="2" max="2" width="12.140625" bestFit="1" customWidth="1"/>
    <col min="3" max="3" width="8.28515625" style="1" customWidth="1"/>
    <col min="4" max="4" width="5.85546875" style="1" customWidth="1"/>
    <col min="5" max="5" width="12.28515625" style="3" customWidth="1"/>
    <col min="6" max="6" width="10.85546875" style="1" customWidth="1"/>
    <col min="7" max="7" width="7.42578125" style="1" customWidth="1"/>
    <col min="8" max="8" width="6.140625" style="1" customWidth="1"/>
    <col min="9" max="9" width="13" style="3" customWidth="1"/>
    <col min="10" max="10" width="12.5703125" style="2" bestFit="1" customWidth="1"/>
  </cols>
  <sheetData>
    <row r="1" spans="1:56" ht="18">
      <c r="A1" s="75" t="s">
        <v>58</v>
      </c>
      <c r="B1" s="76"/>
      <c r="C1" s="77"/>
      <c r="D1" s="77"/>
      <c r="E1" s="78"/>
      <c r="F1" s="77"/>
      <c r="G1" s="77"/>
      <c r="H1" s="77"/>
      <c r="I1" s="78"/>
      <c r="J1" s="79"/>
      <c r="BD1" s="80"/>
    </row>
    <row r="2" spans="1:56" ht="18">
      <c r="A2" s="75" t="s">
        <v>61</v>
      </c>
      <c r="B2" s="76"/>
      <c r="C2" s="77"/>
      <c r="D2" s="77"/>
      <c r="E2" s="78"/>
      <c r="F2" s="77"/>
      <c r="G2" s="77"/>
      <c r="H2" s="77"/>
      <c r="I2" s="78"/>
      <c r="J2" s="79"/>
      <c r="BD2" s="80"/>
    </row>
    <row r="3" spans="1:56" ht="15.75">
      <c r="A3" s="76" t="s">
        <v>59</v>
      </c>
      <c r="B3" s="76"/>
      <c r="C3" s="77"/>
      <c r="D3" s="77"/>
      <c r="E3" s="78"/>
      <c r="F3" s="77"/>
      <c r="G3" s="77"/>
      <c r="H3" s="77"/>
      <c r="I3" s="78"/>
      <c r="J3" s="79"/>
      <c r="BD3" s="80"/>
    </row>
    <row r="4" spans="1:56">
      <c r="A4" s="81" t="s">
        <v>60</v>
      </c>
      <c r="B4" s="77"/>
      <c r="C4" s="77"/>
      <c r="D4" s="77"/>
      <c r="E4" s="78"/>
      <c r="F4" s="77"/>
      <c r="G4" s="77"/>
      <c r="H4" s="77"/>
      <c r="I4" s="78"/>
      <c r="J4" s="79"/>
      <c r="BD4" s="80"/>
    </row>
    <row r="5" spans="1:56">
      <c r="A5" s="82"/>
      <c r="B5" s="77"/>
      <c r="C5" s="77"/>
      <c r="D5" s="77"/>
      <c r="E5" s="78"/>
      <c r="F5" s="77"/>
      <c r="G5" s="77"/>
      <c r="H5" s="77"/>
      <c r="I5" s="83"/>
      <c r="J5" s="79"/>
      <c r="BD5" s="80"/>
    </row>
    <row r="6" spans="1:56">
      <c r="A6" s="84"/>
      <c r="B6" s="77"/>
      <c r="C6" s="77"/>
      <c r="D6" s="77"/>
      <c r="E6" s="78"/>
      <c r="F6"/>
      <c r="G6" s="77"/>
      <c r="H6" s="77"/>
      <c r="I6" s="85"/>
      <c r="J6" s="79"/>
      <c r="BD6" s="80"/>
    </row>
    <row r="7" spans="1:56">
      <c r="C7" s="311" t="s">
        <v>47</v>
      </c>
      <c r="D7" s="312"/>
      <c r="E7" s="313"/>
      <c r="F7" s="311" t="s">
        <v>62</v>
      </c>
      <c r="G7" s="312"/>
      <c r="H7" s="312"/>
      <c r="I7" s="313"/>
    </row>
    <row r="8" spans="1:56">
      <c r="A8" s="90" t="s">
        <v>66</v>
      </c>
      <c r="B8" s="91"/>
      <c r="C8" s="92"/>
      <c r="D8" s="93" t="s">
        <v>70</v>
      </c>
      <c r="E8" s="94"/>
      <c r="F8" s="95" t="s">
        <v>63</v>
      </c>
      <c r="G8" s="96"/>
      <c r="H8" s="93" t="s">
        <v>70</v>
      </c>
      <c r="I8" s="97"/>
      <c r="J8" s="98" t="s">
        <v>65</v>
      </c>
    </row>
    <row r="9" spans="1:56">
      <c r="A9" s="99" t="s">
        <v>71</v>
      </c>
      <c r="B9" s="86" t="s">
        <v>67</v>
      </c>
      <c r="C9" s="87" t="s">
        <v>46</v>
      </c>
      <c r="D9" s="88" t="s">
        <v>0</v>
      </c>
      <c r="E9" s="89" t="s">
        <v>68</v>
      </c>
      <c r="F9" s="100" t="s">
        <v>64</v>
      </c>
      <c r="G9" s="101" t="s">
        <v>46</v>
      </c>
      <c r="H9" s="102" t="s">
        <v>0</v>
      </c>
      <c r="I9" s="103" t="s">
        <v>68</v>
      </c>
      <c r="J9" s="104" t="s">
        <v>69</v>
      </c>
    </row>
    <row r="10" spans="1:56" ht="15" customHeight="1">
      <c r="A10" s="308" t="s">
        <v>57</v>
      </c>
      <c r="B10" s="41" t="s">
        <v>48</v>
      </c>
      <c r="C10" s="38">
        <v>65</v>
      </c>
      <c r="D10" s="45">
        <f>C10/C14</f>
        <v>0.43046357615894038</v>
      </c>
      <c r="E10" s="48">
        <v>131041.505754339</v>
      </c>
      <c r="F10" s="52"/>
      <c r="G10" s="52">
        <v>1747</v>
      </c>
      <c r="H10" s="53">
        <f>G10/G14</f>
        <v>0.50172314761631243</v>
      </c>
      <c r="I10" s="54">
        <v>129666.72066399542</v>
      </c>
      <c r="J10" s="63">
        <f>(E10-I10)/E10</f>
        <v>1.0491218659535695E-2</v>
      </c>
    </row>
    <row r="11" spans="1:56">
      <c r="A11" s="309"/>
      <c r="B11" s="42" t="s">
        <v>49</v>
      </c>
      <c r="C11" s="39">
        <v>59</v>
      </c>
      <c r="D11" s="46">
        <f>C11/C14</f>
        <v>0.39072847682119205</v>
      </c>
      <c r="E11" s="49">
        <v>93112.117328967637</v>
      </c>
      <c r="F11" s="56"/>
      <c r="G11" s="56">
        <v>839</v>
      </c>
      <c r="H11" s="57">
        <f>G11/G14</f>
        <v>0.24095347501435957</v>
      </c>
      <c r="I11" s="58">
        <v>96941.227651966634</v>
      </c>
      <c r="J11" s="69">
        <f>(E11-I11)/E11</f>
        <v>-4.1123652139394985E-2</v>
      </c>
    </row>
    <row r="12" spans="1:56">
      <c r="A12" s="309"/>
      <c r="B12" s="42" t="s">
        <v>50</v>
      </c>
      <c r="C12" s="39">
        <v>27</v>
      </c>
      <c r="D12" s="46">
        <f>C12/C14</f>
        <v>0.17880794701986755</v>
      </c>
      <c r="E12" s="49">
        <v>82011.417566666671</v>
      </c>
      <c r="F12" s="56"/>
      <c r="G12" s="56">
        <v>896</v>
      </c>
      <c r="H12" s="57">
        <f>G12/G14</f>
        <v>0.25732337736932798</v>
      </c>
      <c r="I12" s="58">
        <v>84562.81696428571</v>
      </c>
      <c r="J12" s="69">
        <f>(E12-I12)/E12</f>
        <v>-3.1110295045747985E-2</v>
      </c>
    </row>
    <row r="13" spans="1:56">
      <c r="A13" s="309"/>
      <c r="B13" s="42"/>
      <c r="C13" s="39"/>
      <c r="D13" s="46"/>
      <c r="E13" s="49"/>
      <c r="F13" s="56"/>
      <c r="G13" s="56"/>
      <c r="H13" s="57"/>
      <c r="I13" s="58"/>
      <c r="J13" s="59"/>
    </row>
    <row r="14" spans="1:56">
      <c r="A14" s="310"/>
      <c r="B14" s="43" t="s">
        <v>51</v>
      </c>
      <c r="C14" s="40">
        <v>151</v>
      </c>
      <c r="D14" s="47"/>
      <c r="E14" s="50">
        <v>107454.44417709373</v>
      </c>
      <c r="F14" s="60"/>
      <c r="G14" s="60">
        <v>3482</v>
      </c>
      <c r="H14" s="60"/>
      <c r="I14" s="61">
        <v>110175</v>
      </c>
      <c r="J14" s="70">
        <f>(+E14-I14)/E14</f>
        <v>-2.5318225260395694E-2</v>
      </c>
    </row>
    <row r="15" spans="1:56">
      <c r="A15" s="105" t="s">
        <v>9</v>
      </c>
      <c r="B15" s="32" t="s">
        <v>48</v>
      </c>
      <c r="C15" s="35">
        <v>8</v>
      </c>
      <c r="D15" s="36">
        <f>C15/C19</f>
        <v>0.4</v>
      </c>
      <c r="E15" s="37">
        <v>150241.81935681822</v>
      </c>
      <c r="F15" s="17">
        <v>18</v>
      </c>
      <c r="G15" s="17">
        <v>334</v>
      </c>
      <c r="H15" s="19">
        <f>G15/G19</f>
        <v>0.49628528974739972</v>
      </c>
      <c r="I15" s="21">
        <v>164452.49700598803</v>
      </c>
      <c r="J15" s="71">
        <f>(E15-I15)/E15</f>
        <v>-9.4585367176764745E-2</v>
      </c>
    </row>
    <row r="16" spans="1:56">
      <c r="A16" s="114">
        <v>1150</v>
      </c>
      <c r="B16" s="33" t="s">
        <v>49</v>
      </c>
      <c r="C16" s="35">
        <v>9</v>
      </c>
      <c r="D16" s="44">
        <f>C16/C19</f>
        <v>0.45</v>
      </c>
      <c r="E16" s="37">
        <v>119611.52250000002</v>
      </c>
      <c r="F16" s="18">
        <v>19</v>
      </c>
      <c r="G16" s="18">
        <v>166</v>
      </c>
      <c r="H16" s="20">
        <f>G16/G19</f>
        <v>0.24665676077265974</v>
      </c>
      <c r="I16" s="22">
        <v>125281.7469879518</v>
      </c>
      <c r="J16" s="72">
        <f>(E16-I16)/E16</f>
        <v>-4.7405336621743788E-2</v>
      </c>
    </row>
    <row r="17" spans="1:10">
      <c r="A17" s="113">
        <v>1.0103</v>
      </c>
      <c r="B17" s="33" t="s">
        <v>50</v>
      </c>
      <c r="C17" s="35">
        <v>3</v>
      </c>
      <c r="D17" s="44">
        <f>C17/C19</f>
        <v>0.15</v>
      </c>
      <c r="E17" s="37">
        <v>110458.10460000001</v>
      </c>
      <c r="F17" s="18">
        <v>19</v>
      </c>
      <c r="G17" s="18">
        <v>173</v>
      </c>
      <c r="H17" s="20">
        <f>G17/G19</f>
        <v>0.25705794947994054</v>
      </c>
      <c r="I17" s="22">
        <v>108239.49132947977</v>
      </c>
      <c r="J17" s="28">
        <f>(E17-I17)/E17</f>
        <v>2.0085563468198717E-2</v>
      </c>
    </row>
    <row r="18" spans="1:10">
      <c r="A18" s="113">
        <v>45.060099999999998</v>
      </c>
      <c r="B18" s="33"/>
      <c r="C18" s="35"/>
      <c r="D18" s="44"/>
      <c r="E18" s="37"/>
      <c r="F18" s="18"/>
      <c r="G18" s="18"/>
      <c r="H18" s="20"/>
      <c r="I18" s="22"/>
      <c r="J18" s="24"/>
    </row>
    <row r="19" spans="1:10">
      <c r="A19" s="107"/>
      <c r="B19" s="34" t="s">
        <v>51</v>
      </c>
      <c r="C19" s="51">
        <f>C15+C16+C17</f>
        <v>20</v>
      </c>
      <c r="D19" s="51"/>
      <c r="E19" s="4">
        <f>SUMPRODUCT(C15:C17,E15:E17)/C19</f>
        <v>130490.62855772729</v>
      </c>
      <c r="F19" s="25"/>
      <c r="G19" s="25">
        <f>G15+G16+G17</f>
        <v>673</v>
      </c>
      <c r="H19" s="25"/>
      <c r="I19" s="26">
        <f>(I15*G15+I16*G16+I17*G17)/G19</f>
        <v>140340.76671619614</v>
      </c>
      <c r="J19" s="73">
        <f>(E19-I19)/E19</f>
        <v>-7.5485406632946686E-2</v>
      </c>
    </row>
    <row r="20" spans="1:10">
      <c r="A20" s="105" t="s">
        <v>2</v>
      </c>
      <c r="B20" s="32" t="s">
        <v>48</v>
      </c>
      <c r="C20" s="35">
        <v>6</v>
      </c>
      <c r="D20" s="36">
        <f>C20/C24</f>
        <v>0.42857142857142855</v>
      </c>
      <c r="E20" s="37">
        <v>178590.51932727275</v>
      </c>
      <c r="F20" s="17">
        <v>17</v>
      </c>
      <c r="G20" s="17">
        <v>151</v>
      </c>
      <c r="H20" s="19">
        <f>G20/G24</f>
        <v>0.54316546762589923</v>
      </c>
      <c r="I20" s="21">
        <v>132347</v>
      </c>
      <c r="J20" s="65">
        <f>(E20-I20)/E20</f>
        <v>0.2589360258398154</v>
      </c>
    </row>
    <row r="21" spans="1:10">
      <c r="A21" s="114">
        <v>1170</v>
      </c>
      <c r="B21" s="33" t="s">
        <v>49</v>
      </c>
      <c r="C21" s="35">
        <v>7</v>
      </c>
      <c r="D21" s="44">
        <f>C21/C24</f>
        <v>0.5</v>
      </c>
      <c r="E21" s="37">
        <v>108926.16532597403</v>
      </c>
      <c r="F21" s="18">
        <v>15</v>
      </c>
      <c r="G21" s="18">
        <v>70</v>
      </c>
      <c r="H21" s="20">
        <f>G21/G24</f>
        <v>0.25179856115107913</v>
      </c>
      <c r="I21" s="22">
        <v>99209</v>
      </c>
      <c r="J21" s="66">
        <f>(E21-I21)/E21</f>
        <v>8.9208734163130562E-2</v>
      </c>
    </row>
    <row r="22" spans="1:10">
      <c r="A22" s="113">
        <v>14.030099999999999</v>
      </c>
      <c r="B22" s="33" t="s">
        <v>50</v>
      </c>
      <c r="C22" s="35">
        <v>1</v>
      </c>
      <c r="D22" s="44">
        <f>C22/C24</f>
        <v>7.1428571428571425E-2</v>
      </c>
      <c r="E22" s="37">
        <v>97995.587890909082</v>
      </c>
      <c r="F22" s="18">
        <v>16</v>
      </c>
      <c r="G22" s="18">
        <v>57</v>
      </c>
      <c r="H22" s="20">
        <f>G22/G24</f>
        <v>0.20503597122302158</v>
      </c>
      <c r="I22" s="22">
        <v>85847</v>
      </c>
      <c r="J22" s="66">
        <f>(E22-I22)/E22</f>
        <v>0.12397076391268928</v>
      </c>
    </row>
    <row r="23" spans="1:10">
      <c r="A23" s="106"/>
      <c r="B23" s="33"/>
      <c r="C23" s="35"/>
      <c r="D23" s="44"/>
      <c r="E23" s="37"/>
      <c r="F23" s="18"/>
      <c r="G23" s="18"/>
      <c r="H23" s="20"/>
      <c r="I23" s="22"/>
      <c r="J23" s="67"/>
    </row>
    <row r="24" spans="1:10">
      <c r="A24" s="107"/>
      <c r="B24" s="34" t="s">
        <v>51</v>
      </c>
      <c r="C24" s="51">
        <f>C20+C21+C22</f>
        <v>14</v>
      </c>
      <c r="D24" s="51"/>
      <c r="E24" s="4">
        <f>SUMPRODUCT(C20:C22,E20:E22)/C24</f>
        <v>138001.56150974028</v>
      </c>
      <c r="F24" s="25"/>
      <c r="G24" s="25">
        <f>G20+G21+G22</f>
        <v>278</v>
      </c>
      <c r="H24" s="25"/>
      <c r="I24" s="26">
        <f>(I20*G20+I21*G21+I22*G22)/G24</f>
        <v>114468.72661870504</v>
      </c>
      <c r="J24" s="68">
        <f>(E24-I24)/E24</f>
        <v>0.17052585951626545</v>
      </c>
    </row>
    <row r="25" spans="1:10">
      <c r="A25" s="105" t="s">
        <v>3</v>
      </c>
      <c r="B25" s="32" t="s">
        <v>48</v>
      </c>
      <c r="C25" s="35">
        <v>9</v>
      </c>
      <c r="D25" s="36">
        <f>C25/C29</f>
        <v>0.5625</v>
      </c>
      <c r="E25" s="37">
        <v>125046.87872636365</v>
      </c>
      <c r="F25" s="17">
        <v>15</v>
      </c>
      <c r="G25" s="17">
        <v>284</v>
      </c>
      <c r="H25" s="19">
        <f>G25/G29</f>
        <v>0.58436213991769548</v>
      </c>
      <c r="I25" s="21">
        <v>118681.23943661971</v>
      </c>
      <c r="J25" s="65">
        <f>(E25-I25)/E25</f>
        <v>5.0906023041756003E-2</v>
      </c>
    </row>
    <row r="26" spans="1:10">
      <c r="A26" s="114">
        <v>1200</v>
      </c>
      <c r="B26" s="33" t="s">
        <v>49</v>
      </c>
      <c r="C26" s="35">
        <v>7</v>
      </c>
      <c r="D26" s="44">
        <f>C26/C29</f>
        <v>0.4375</v>
      </c>
      <c r="E26" s="37">
        <v>100316.58481168831</v>
      </c>
      <c r="F26" s="18">
        <v>14</v>
      </c>
      <c r="G26" s="18">
        <v>93</v>
      </c>
      <c r="H26" s="20">
        <f>G26/G29</f>
        <v>0.19135802469135801</v>
      </c>
      <c r="I26" s="22">
        <v>88455.763440860217</v>
      </c>
      <c r="J26" s="66">
        <f>(E26-I26)/E26</f>
        <v>0.1182339031287092</v>
      </c>
    </row>
    <row r="27" spans="1:10">
      <c r="A27" s="113">
        <v>1.1102000000000001</v>
      </c>
      <c r="B27" s="33" t="s">
        <v>50</v>
      </c>
      <c r="C27" s="35"/>
      <c r="D27" s="44">
        <f>C27/C29</f>
        <v>0</v>
      </c>
      <c r="E27" s="37"/>
      <c r="F27" s="18">
        <v>15</v>
      </c>
      <c r="G27" s="18">
        <v>109</v>
      </c>
      <c r="H27" s="20">
        <f>G27/G29</f>
        <v>0.22427983539094651</v>
      </c>
      <c r="I27" s="22">
        <v>79416.321100917427</v>
      </c>
      <c r="J27" s="66"/>
    </row>
    <row r="28" spans="1:10">
      <c r="A28" s="113">
        <v>1.1201000000000001</v>
      </c>
      <c r="B28" s="33"/>
      <c r="C28" s="35"/>
      <c r="D28" s="44"/>
      <c r="E28" s="37"/>
      <c r="F28" s="18"/>
      <c r="G28" s="18"/>
      <c r="H28" s="20"/>
      <c r="I28" s="22"/>
      <c r="J28" s="67"/>
    </row>
    <row r="29" spans="1:10">
      <c r="A29" s="107"/>
      <c r="B29" s="34" t="s">
        <v>51</v>
      </c>
      <c r="C29" s="51">
        <f>C25+C26+C27</f>
        <v>16</v>
      </c>
      <c r="D29" s="51"/>
      <c r="E29" s="4">
        <f>SUMPRODUCT(C25:C27,E25:E27)/C29</f>
        <v>114227.3751386932</v>
      </c>
      <c r="F29" s="25"/>
      <c r="G29" s="25">
        <f>G25+G26+G27</f>
        <v>486</v>
      </c>
      <c r="H29" s="25"/>
      <c r="I29" s="26">
        <f>(I25*G25+I26*G26+I27*G27)/G29</f>
        <v>104091.02263374485</v>
      </c>
      <c r="J29" s="68">
        <f>(E29-I29)/E29</f>
        <v>8.8738382481790667E-2</v>
      </c>
    </row>
    <row r="30" spans="1:10">
      <c r="A30" s="105" t="s">
        <v>1</v>
      </c>
      <c r="B30" s="32" t="s">
        <v>48</v>
      </c>
      <c r="C30" s="35">
        <v>7</v>
      </c>
      <c r="D30" s="36">
        <f>C30/C34</f>
        <v>0.7</v>
      </c>
      <c r="E30" s="37">
        <v>106047.72710649352</v>
      </c>
      <c r="F30" s="17">
        <v>21</v>
      </c>
      <c r="G30" s="17">
        <v>247</v>
      </c>
      <c r="H30" s="19">
        <f>G30/G34</f>
        <v>0.4713740458015267</v>
      </c>
      <c r="I30" s="21">
        <v>119774</v>
      </c>
      <c r="J30" s="71">
        <f>(E30-I30)/E30</f>
        <v>-0.12943486171771043</v>
      </c>
    </row>
    <row r="31" spans="1:10">
      <c r="A31" s="114">
        <v>1240</v>
      </c>
      <c r="B31" s="33" t="s">
        <v>49</v>
      </c>
      <c r="C31" s="35">
        <v>2</v>
      </c>
      <c r="D31" s="44">
        <f>C31/C34</f>
        <v>0.2</v>
      </c>
      <c r="E31" s="37">
        <v>88639.416163636342</v>
      </c>
      <c r="F31" s="18">
        <v>21</v>
      </c>
      <c r="G31" s="18">
        <v>126</v>
      </c>
      <c r="H31" s="20">
        <f>G31/G34</f>
        <v>0.24045801526717558</v>
      </c>
      <c r="I31" s="22">
        <v>89747</v>
      </c>
      <c r="J31" s="72">
        <f>(E31-I31)/E31</f>
        <v>-1.2495387315265684E-2</v>
      </c>
    </row>
    <row r="32" spans="1:10">
      <c r="A32" s="113">
        <v>1.0901000000000001</v>
      </c>
      <c r="B32" s="33" t="s">
        <v>50</v>
      </c>
      <c r="C32" s="35">
        <v>1</v>
      </c>
      <c r="D32" s="44">
        <f>C32/C34</f>
        <v>0.1</v>
      </c>
      <c r="E32" s="37">
        <v>69170.107090909092</v>
      </c>
      <c r="F32" s="18">
        <v>20</v>
      </c>
      <c r="G32" s="18">
        <v>151</v>
      </c>
      <c r="H32" s="20">
        <f>G32/G34</f>
        <v>0.28816793893129772</v>
      </c>
      <c r="I32" s="22">
        <v>78036</v>
      </c>
      <c r="J32" s="72">
        <f>(E32-I32)/E32</f>
        <v>-0.12817520865536056</v>
      </c>
    </row>
    <row r="33" spans="1:10">
      <c r="A33" s="106"/>
      <c r="B33" s="33"/>
      <c r="C33" s="35"/>
      <c r="D33" s="44"/>
      <c r="E33" s="37"/>
      <c r="F33" s="18"/>
      <c r="G33" s="18"/>
      <c r="H33" s="20"/>
      <c r="I33" s="22"/>
      <c r="J33" s="67"/>
    </row>
    <row r="34" spans="1:10">
      <c r="A34" s="107"/>
      <c r="B34" s="34" t="s">
        <v>51</v>
      </c>
      <c r="C34" s="51">
        <v>10</v>
      </c>
      <c r="D34" s="51"/>
      <c r="E34" s="4">
        <f>SUMPRODUCT(C30:C32,E30:E32)/C34</f>
        <v>98878.302916363624</v>
      </c>
      <c r="F34" s="25"/>
      <c r="G34" s="25">
        <f>G30+G31+G32</f>
        <v>524</v>
      </c>
      <c r="H34" s="25"/>
      <c r="I34" s="26">
        <f>(I30*G30+I31*G31+I32*G32)/G34</f>
        <v>100526.21374045801</v>
      </c>
      <c r="J34" s="73">
        <f>(E34-I34)/E34</f>
        <v>-1.666605084725491E-2</v>
      </c>
    </row>
    <row r="35" spans="1:10">
      <c r="A35" s="105" t="s">
        <v>5</v>
      </c>
      <c r="B35" s="32" t="s">
        <v>48</v>
      </c>
      <c r="C35" s="35">
        <v>7</v>
      </c>
      <c r="D35" s="36">
        <f>C35/C39</f>
        <v>0.7</v>
      </c>
      <c r="E35" s="37">
        <v>119675.51803951479</v>
      </c>
      <c r="F35" s="17">
        <v>20</v>
      </c>
      <c r="G35" s="17">
        <v>187</v>
      </c>
      <c r="H35" s="19">
        <f>G35/G39</f>
        <v>0.58437499999999998</v>
      </c>
      <c r="I35" s="21">
        <v>114938</v>
      </c>
      <c r="J35" s="65">
        <f>(E35-I35)/E35</f>
        <v>3.9586359157856701E-2</v>
      </c>
    </row>
    <row r="36" spans="1:10">
      <c r="A36" s="114">
        <v>1840</v>
      </c>
      <c r="B36" s="33" t="s">
        <v>49</v>
      </c>
      <c r="C36" s="35">
        <v>2</v>
      </c>
      <c r="D36" s="44">
        <f>C36/C39</f>
        <v>0.2</v>
      </c>
      <c r="E36" s="37">
        <v>77221.748127272731</v>
      </c>
      <c r="F36" s="18">
        <v>18</v>
      </c>
      <c r="G36" s="18">
        <v>69</v>
      </c>
      <c r="H36" s="20">
        <f>G36/G39</f>
        <v>0.21562500000000001</v>
      </c>
      <c r="I36" s="22">
        <v>88543</v>
      </c>
      <c r="J36" s="72">
        <f>(E36-I36)/E36</f>
        <v>-0.14660703943231368</v>
      </c>
    </row>
    <row r="37" spans="1:10">
      <c r="A37" s="113">
        <v>26.0702</v>
      </c>
      <c r="B37" s="33" t="s">
        <v>50</v>
      </c>
      <c r="C37" s="35">
        <v>1</v>
      </c>
      <c r="D37" s="44">
        <f>C37/C39</f>
        <v>0.1</v>
      </c>
      <c r="E37" s="37">
        <v>93106.027309090889</v>
      </c>
      <c r="F37" s="18">
        <v>19</v>
      </c>
      <c r="G37" s="18">
        <v>64</v>
      </c>
      <c r="H37" s="20">
        <f>G37/G39</f>
        <v>0.2</v>
      </c>
      <c r="I37" s="22">
        <v>78024</v>
      </c>
      <c r="J37" s="66">
        <f>(E37-I37)/E37</f>
        <v>0.1619876579957813</v>
      </c>
    </row>
    <row r="38" spans="1:10">
      <c r="A38" s="116">
        <v>1.1105</v>
      </c>
      <c r="B38" s="33"/>
      <c r="C38" s="35"/>
      <c r="D38" s="44"/>
      <c r="E38" s="37"/>
      <c r="F38" s="18"/>
      <c r="G38" s="18"/>
      <c r="H38" s="20"/>
      <c r="I38" s="22"/>
      <c r="J38" s="67"/>
    </row>
    <row r="39" spans="1:10">
      <c r="A39" s="107"/>
      <c r="B39" s="34" t="s">
        <v>51</v>
      </c>
      <c r="C39" s="51">
        <f>C35+C36+C37</f>
        <v>10</v>
      </c>
      <c r="D39" s="51"/>
      <c r="E39" s="4">
        <f>SUMPRODUCT(C35:C37,E35:E37)/C39</f>
        <v>108527.81498402399</v>
      </c>
      <c r="F39" s="25"/>
      <c r="G39" s="25">
        <f>G35+G36+G37</f>
        <v>320</v>
      </c>
      <c r="H39" s="25"/>
      <c r="I39" s="26">
        <f>(I35*G35+I36*G36+I37*G37)/G39</f>
        <v>101863.778125</v>
      </c>
      <c r="J39" s="68">
        <f>(E39-I39)/E39</f>
        <v>6.1403953078802753E-2</v>
      </c>
    </row>
    <row r="40" spans="1:10">
      <c r="A40" s="105" t="s">
        <v>10</v>
      </c>
      <c r="B40" s="32" t="s">
        <v>48</v>
      </c>
      <c r="C40" s="35">
        <v>3</v>
      </c>
      <c r="D40" s="36">
        <f>C40/C44</f>
        <v>0.5</v>
      </c>
      <c r="E40" s="37">
        <v>114097.38250909094</v>
      </c>
      <c r="F40" s="17">
        <v>13</v>
      </c>
      <c r="G40" s="17">
        <v>99</v>
      </c>
      <c r="H40" s="19">
        <f>G40/G44</f>
        <v>0.48529411764705882</v>
      </c>
      <c r="I40" s="21">
        <v>129873</v>
      </c>
      <c r="J40" s="71">
        <f>(E40-I40)/E40</f>
        <v>-0.13826449953531675</v>
      </c>
    </row>
    <row r="41" spans="1:10">
      <c r="A41" s="114">
        <v>1960</v>
      </c>
      <c r="B41" s="33" t="s">
        <v>49</v>
      </c>
      <c r="C41" s="35">
        <v>2</v>
      </c>
      <c r="D41" s="44">
        <f>C41/C44</f>
        <v>0.33333333333333331</v>
      </c>
      <c r="E41" s="37">
        <v>89634.585231818171</v>
      </c>
      <c r="F41" s="18">
        <v>12</v>
      </c>
      <c r="G41" s="18">
        <v>53</v>
      </c>
      <c r="H41" s="20">
        <f>G41/G44</f>
        <v>0.25980392156862747</v>
      </c>
      <c r="I41" s="22">
        <v>89967</v>
      </c>
      <c r="J41" s="66">
        <f>(E41-I41)/E41</f>
        <v>-3.7085547651290866E-3</v>
      </c>
    </row>
    <row r="42" spans="1:10">
      <c r="A42" s="113">
        <v>1.1001000000000001</v>
      </c>
      <c r="B42" s="33" t="s">
        <v>50</v>
      </c>
      <c r="C42" s="35">
        <v>1</v>
      </c>
      <c r="D42" s="44">
        <f>C42/C44</f>
        <v>0.16666666666666666</v>
      </c>
      <c r="E42" s="37">
        <v>112318.5852</v>
      </c>
      <c r="F42" s="18">
        <v>12</v>
      </c>
      <c r="G42" s="18">
        <v>52</v>
      </c>
      <c r="H42" s="20">
        <f>G42/G44</f>
        <v>0.25490196078431371</v>
      </c>
      <c r="I42" s="22">
        <v>82694</v>
      </c>
      <c r="J42" s="66">
        <f>(E42-I42)/E42</f>
        <v>0.26375497115859325</v>
      </c>
    </row>
    <row r="43" spans="1:10">
      <c r="A43" s="106"/>
      <c r="B43" s="33"/>
      <c r="C43" s="35"/>
      <c r="D43" s="44"/>
      <c r="E43" s="37"/>
      <c r="F43" s="18"/>
      <c r="G43" s="18"/>
      <c r="H43" s="20"/>
      <c r="I43" s="22"/>
      <c r="J43" s="67"/>
    </row>
    <row r="44" spans="1:10">
      <c r="A44" s="107"/>
      <c r="B44" s="34" t="s">
        <v>51</v>
      </c>
      <c r="C44" s="51">
        <f>C40+C41+C42</f>
        <v>6</v>
      </c>
      <c r="D44" s="51"/>
      <c r="E44" s="4">
        <f>SUMPRODUCT(C40:C42,E40:E42)/C44</f>
        <v>105646.6505318182</v>
      </c>
      <c r="F44" s="25"/>
      <c r="G44" s="25">
        <f>G40+G41+G42</f>
        <v>204</v>
      </c>
      <c r="H44" s="25"/>
      <c r="I44" s="26">
        <f>(I40*G40+I41*G41+I42*G42)/G44</f>
        <v>107479.24509803922</v>
      </c>
      <c r="J44" s="73">
        <f>(E44-I44)/E44</f>
        <v>-1.7346452130719291E-2</v>
      </c>
    </row>
    <row r="45" spans="1:10">
      <c r="A45" s="105" t="s">
        <v>6</v>
      </c>
      <c r="B45" s="32" t="s">
        <v>48</v>
      </c>
      <c r="C45" s="35">
        <v>2</v>
      </c>
      <c r="D45" s="36">
        <f>C45/C49</f>
        <v>0.1</v>
      </c>
      <c r="E45" s="37">
        <v>111429.78152727275</v>
      </c>
      <c r="F45" s="17">
        <v>10</v>
      </c>
      <c r="G45" s="17">
        <v>97</v>
      </c>
      <c r="H45" s="19">
        <f>G45/G49</f>
        <v>0.32119205298013243</v>
      </c>
      <c r="I45" s="21">
        <v>131690.94845360826</v>
      </c>
      <c r="J45" s="71">
        <f>(E45-I45)/E45</f>
        <v>-0.18182901059871986</v>
      </c>
    </row>
    <row r="46" spans="1:10">
      <c r="A46" s="114">
        <v>8345</v>
      </c>
      <c r="B46" s="33" t="s">
        <v>49</v>
      </c>
      <c r="C46" s="35">
        <v>12</v>
      </c>
      <c r="D46" s="44">
        <f>C46/C49</f>
        <v>0.6</v>
      </c>
      <c r="E46" s="37">
        <v>73471.816684090925</v>
      </c>
      <c r="F46" s="18">
        <v>9</v>
      </c>
      <c r="G46" s="18">
        <v>107</v>
      </c>
      <c r="H46" s="20">
        <f>G46/G49</f>
        <v>0.35430463576158938</v>
      </c>
      <c r="I46" s="22">
        <v>91987.962616822435</v>
      </c>
      <c r="J46" s="72">
        <f>(E46-I46)/E46</f>
        <v>-0.25201698785189924</v>
      </c>
    </row>
    <row r="47" spans="1:10">
      <c r="A47" s="113">
        <v>19.010100000000001</v>
      </c>
      <c r="B47" s="33" t="s">
        <v>50</v>
      </c>
      <c r="C47" s="35">
        <v>6</v>
      </c>
      <c r="D47" s="44">
        <f>C47/C49</f>
        <v>0.3</v>
      </c>
      <c r="E47" s="37">
        <v>71821.706918181808</v>
      </c>
      <c r="F47" s="18">
        <v>10</v>
      </c>
      <c r="G47" s="18">
        <v>98</v>
      </c>
      <c r="H47" s="20">
        <f>G47/G49</f>
        <v>0.32450331125827814</v>
      </c>
      <c r="I47" s="22">
        <v>77134.244897959186</v>
      </c>
      <c r="J47" s="72">
        <f>(E47-I47)/E47</f>
        <v>-7.3968417178240292E-2</v>
      </c>
    </row>
    <row r="48" spans="1:10">
      <c r="A48" s="113">
        <v>19.0701</v>
      </c>
      <c r="B48" s="33"/>
      <c r="C48" s="35"/>
      <c r="D48" s="44"/>
      <c r="E48" s="37"/>
      <c r="F48" s="18"/>
      <c r="G48" s="18"/>
      <c r="H48" s="20"/>
      <c r="I48" s="22"/>
      <c r="J48" s="67"/>
    </row>
    <row r="49" spans="1:10">
      <c r="A49" s="107"/>
      <c r="B49" s="34" t="s">
        <v>51</v>
      </c>
      <c r="C49" s="51">
        <f>C45+C46+C47</f>
        <v>20</v>
      </c>
      <c r="D49" s="51"/>
      <c r="E49" s="4">
        <f>SUMPRODUCT(C45:C47,E45:E47)/C49</f>
        <v>76772.580238636379</v>
      </c>
      <c r="F49" s="25"/>
      <c r="G49" s="25">
        <f>G45+G46+G47</f>
        <v>302</v>
      </c>
      <c r="H49" s="25"/>
      <c r="I49" s="26">
        <f>(I45*G45+I46*G46+I47*G47)/G49</f>
        <v>99920.165562913913</v>
      </c>
      <c r="J49" s="73">
        <f>(E49-I49)/E49</f>
        <v>-0.3015084975954519</v>
      </c>
    </row>
    <row r="50" spans="1:10">
      <c r="A50" s="105" t="s">
        <v>4</v>
      </c>
      <c r="B50" s="32" t="s">
        <v>48</v>
      </c>
      <c r="C50" s="35">
        <v>8</v>
      </c>
      <c r="D50" s="36">
        <f>C50/C54</f>
        <v>0.5</v>
      </c>
      <c r="E50" s="37">
        <v>137683.40900113637</v>
      </c>
      <c r="F50" s="17">
        <v>13</v>
      </c>
      <c r="G50" s="17">
        <v>152</v>
      </c>
      <c r="H50" s="19">
        <f>G50/G54</f>
        <v>0.51351351351351349</v>
      </c>
      <c r="I50" s="21">
        <v>115423</v>
      </c>
      <c r="J50" s="65">
        <f>(E50-I50)/E50</f>
        <v>0.16167822370633375</v>
      </c>
    </row>
    <row r="51" spans="1:10">
      <c r="A51" s="114">
        <v>2210</v>
      </c>
      <c r="B51" s="33" t="s">
        <v>49</v>
      </c>
      <c r="C51" s="35">
        <v>6</v>
      </c>
      <c r="D51" s="44">
        <f>C51/C54</f>
        <v>0.375</v>
      </c>
      <c r="E51" s="37">
        <v>101941.20981818181</v>
      </c>
      <c r="F51" s="18">
        <v>12</v>
      </c>
      <c r="G51" s="18">
        <v>63</v>
      </c>
      <c r="H51" s="20">
        <f>G51/G54</f>
        <v>0.21283783783783783</v>
      </c>
      <c r="I51" s="22">
        <v>85212</v>
      </c>
      <c r="J51" s="66">
        <f>(E51-I51)/E51</f>
        <v>0.16410644770666694</v>
      </c>
    </row>
    <row r="52" spans="1:10">
      <c r="A52" s="113">
        <v>1.1103000000000001</v>
      </c>
      <c r="B52" s="33" t="s">
        <v>50</v>
      </c>
      <c r="C52" s="35">
        <v>2</v>
      </c>
      <c r="D52" s="44">
        <f>C52/C54</f>
        <v>0.125</v>
      </c>
      <c r="E52" s="37">
        <v>76664.845145454543</v>
      </c>
      <c r="F52" s="18">
        <v>11</v>
      </c>
      <c r="G52" s="18">
        <v>81</v>
      </c>
      <c r="H52" s="20">
        <f>G52/G54</f>
        <v>0.27364864864864863</v>
      </c>
      <c r="I52" s="22">
        <v>76733</v>
      </c>
      <c r="J52" s="72">
        <f>(E52-I52)/E52</f>
        <v>-8.8899748530305294E-4</v>
      </c>
    </row>
    <row r="53" spans="1:10">
      <c r="A53" s="106"/>
      <c r="B53" s="33"/>
      <c r="C53" s="35"/>
      <c r="D53" s="44"/>
      <c r="E53" s="37"/>
      <c r="F53" s="18"/>
      <c r="G53" s="18"/>
      <c r="H53" s="20"/>
      <c r="I53" s="22"/>
      <c r="J53" s="67"/>
    </row>
    <row r="54" spans="1:10">
      <c r="A54" s="107"/>
      <c r="B54" s="34" t="s">
        <v>51</v>
      </c>
      <c r="C54" s="51">
        <f>C50+C51+C52</f>
        <v>16</v>
      </c>
      <c r="D54" s="51"/>
      <c r="E54" s="4">
        <f>SUMPRODUCT(C50:C52,E50:E52)/C54</f>
        <v>116652.76382556818</v>
      </c>
      <c r="F54" s="25"/>
      <c r="G54" s="25">
        <f>G50+G51+G52</f>
        <v>296</v>
      </c>
      <c r="H54" s="25"/>
      <c r="I54" s="26">
        <f>(I50*G50+I51*G51+I52*G52)/G54</f>
        <v>98405.489864864867</v>
      </c>
      <c r="J54" s="68">
        <f>(E54-I54)/E54</f>
        <v>0.15642384597066736</v>
      </c>
    </row>
    <row r="55" spans="1:10">
      <c r="A55" s="105" t="s">
        <v>142</v>
      </c>
      <c r="B55" s="32" t="s">
        <v>48</v>
      </c>
      <c r="C55" s="35">
        <v>1</v>
      </c>
      <c r="D55" s="36">
        <f>C55/C59</f>
        <v>0.16666666666666666</v>
      </c>
      <c r="E55" s="37">
        <v>171998.93061818182</v>
      </c>
      <c r="F55" s="17">
        <v>9</v>
      </c>
      <c r="G55" s="17">
        <v>30</v>
      </c>
      <c r="H55" s="19">
        <f>G55/G59</f>
        <v>0.35714285714285715</v>
      </c>
      <c r="I55" s="21">
        <v>118304</v>
      </c>
      <c r="J55" s="65">
        <f>(E55-I55)/E55</f>
        <v>0.31218177011448112</v>
      </c>
    </row>
    <row r="56" spans="1:10">
      <c r="A56" s="114">
        <v>1600</v>
      </c>
      <c r="B56" s="33" t="s">
        <v>49</v>
      </c>
      <c r="C56" s="35">
        <v>2</v>
      </c>
      <c r="D56" s="44">
        <f>C56/C59</f>
        <v>0.33333333333333331</v>
      </c>
      <c r="E56" s="37">
        <v>79173.1728</v>
      </c>
      <c r="F56" s="18">
        <v>8</v>
      </c>
      <c r="G56" s="18">
        <v>23</v>
      </c>
      <c r="H56" s="20">
        <f>G56/G59</f>
        <v>0.27380952380952384</v>
      </c>
      <c r="I56" s="22">
        <v>83736</v>
      </c>
      <c r="J56" s="72">
        <f>(E56-I56)/E56</f>
        <v>-5.7630975728687729E-2</v>
      </c>
    </row>
    <row r="57" spans="1:10">
      <c r="A57" s="113">
        <v>19.0901</v>
      </c>
      <c r="B57" s="33" t="s">
        <v>50</v>
      </c>
      <c r="C57" s="35">
        <v>3</v>
      </c>
      <c r="D57" s="44">
        <f>C57/C59</f>
        <v>0.5</v>
      </c>
      <c r="E57" s="37">
        <v>74584.874100000001</v>
      </c>
      <c r="F57" s="18">
        <v>8</v>
      </c>
      <c r="G57" s="18">
        <v>31</v>
      </c>
      <c r="H57" s="20">
        <f>G57/G59</f>
        <v>0.36904761904761907</v>
      </c>
      <c r="I57" s="22">
        <v>74320</v>
      </c>
      <c r="J57" s="66">
        <f>(E57-I57)/E57</f>
        <v>3.5513112168677765E-3</v>
      </c>
    </row>
    <row r="58" spans="1:10">
      <c r="A58" s="106"/>
      <c r="B58" s="33"/>
      <c r="C58" s="35"/>
      <c r="D58" s="44"/>
      <c r="E58" s="37"/>
      <c r="F58" s="18"/>
      <c r="G58" s="18"/>
      <c r="H58" s="20"/>
      <c r="I58" s="22"/>
      <c r="J58" s="67"/>
    </row>
    <row r="59" spans="1:10">
      <c r="A59" s="107"/>
      <c r="B59" s="34" t="s">
        <v>51</v>
      </c>
      <c r="C59" s="51">
        <v>6</v>
      </c>
      <c r="D59" s="51"/>
      <c r="E59" s="4">
        <f>SUMPRODUCT(C55:C57,E55:E57)/C59</f>
        <v>92349.983086363645</v>
      </c>
      <c r="F59" s="25"/>
      <c r="G59" s="25">
        <f>G55+G56+G57</f>
        <v>84</v>
      </c>
      <c r="H59" s="25"/>
      <c r="I59" s="26">
        <f>(I55*G55+I56*G56+I57*G57)/G59</f>
        <v>92606.761904761908</v>
      </c>
      <c r="J59" s="73">
        <f>(E59-I59)/E59</f>
        <v>-2.780496647824279E-3</v>
      </c>
    </row>
    <row r="60" spans="1:10">
      <c r="A60" s="105" t="s">
        <v>11</v>
      </c>
      <c r="B60" s="32" t="s">
        <v>48</v>
      </c>
      <c r="C60" s="35">
        <v>5</v>
      </c>
      <c r="D60" s="36">
        <f>C60/C64</f>
        <v>0.33333333333333331</v>
      </c>
      <c r="E60" s="37">
        <v>101353.88178</v>
      </c>
      <c r="F60" s="17">
        <v>6</v>
      </c>
      <c r="G60" s="17">
        <v>55</v>
      </c>
      <c r="H60" s="19">
        <f>G60/G64</f>
        <v>0.43307086614173229</v>
      </c>
      <c r="I60" s="21">
        <v>125333</v>
      </c>
      <c r="J60" s="71">
        <f>(E60-I60)/E60</f>
        <v>-0.23658805956785531</v>
      </c>
    </row>
    <row r="61" spans="1:10">
      <c r="A61" s="114">
        <v>1990</v>
      </c>
      <c r="B61" s="33" t="s">
        <v>49</v>
      </c>
      <c r="C61" s="35">
        <v>6</v>
      </c>
      <c r="D61" s="44">
        <f>C61/C64</f>
        <v>0.4</v>
      </c>
      <c r="E61" s="37">
        <v>69281.10700909092</v>
      </c>
      <c r="F61" s="18">
        <v>6</v>
      </c>
      <c r="G61" s="18">
        <v>33</v>
      </c>
      <c r="H61" s="20">
        <f>G61/G64</f>
        <v>0.25984251968503935</v>
      </c>
      <c r="I61" s="22">
        <v>86376</v>
      </c>
      <c r="J61" s="72">
        <f>(E61-I61)/E61</f>
        <v>-0.2467468221699449</v>
      </c>
    </row>
    <row r="62" spans="1:10">
      <c r="A62" s="113">
        <v>3.0101</v>
      </c>
      <c r="B62" s="33" t="s">
        <v>50</v>
      </c>
      <c r="C62" s="35">
        <v>4</v>
      </c>
      <c r="D62" s="44">
        <f>C62/C64</f>
        <v>0.26666666666666666</v>
      </c>
      <c r="E62" s="37">
        <v>78293.446731818185</v>
      </c>
      <c r="F62" s="18">
        <v>6</v>
      </c>
      <c r="G62" s="18">
        <v>39</v>
      </c>
      <c r="H62" s="20">
        <f>G62/G64</f>
        <v>0.30708661417322836</v>
      </c>
      <c r="I62" s="22">
        <v>77148</v>
      </c>
      <c r="J62" s="66">
        <f>(E62-I62)/E62</f>
        <v>1.4630173783787188E-2</v>
      </c>
    </row>
    <row r="63" spans="1:10">
      <c r="A63" s="116">
        <v>3.0506000000000002</v>
      </c>
      <c r="B63" s="33"/>
      <c r="C63" s="35"/>
      <c r="D63" s="44"/>
      <c r="E63" s="37"/>
      <c r="F63" s="18"/>
      <c r="G63" s="18"/>
      <c r="H63" s="20"/>
      <c r="I63" s="22"/>
      <c r="J63" s="67"/>
    </row>
    <row r="64" spans="1:10">
      <c r="A64" s="107"/>
      <c r="B64" s="34" t="s">
        <v>51</v>
      </c>
      <c r="C64" s="51">
        <f>C60+C61+C62</f>
        <v>15</v>
      </c>
      <c r="D64" s="51"/>
      <c r="E64" s="4">
        <f>SUMPRODUCT(C60:C62,E60:E62)/C64</f>
        <v>82375.32252545454</v>
      </c>
      <c r="F64" s="25"/>
      <c r="G64" s="25">
        <f>G60+G61+G62</f>
        <v>127</v>
      </c>
      <c r="H64" s="25"/>
      <c r="I64" s="26">
        <f>(I60*G60+I61*G61+I62*G62)/G64</f>
        <v>100413.34645669292</v>
      </c>
      <c r="J64" s="73">
        <f>(E64-I64)/E64</f>
        <v>-0.21897363649974791</v>
      </c>
    </row>
    <row r="65" spans="1:10">
      <c r="A65" s="105" t="s">
        <v>8</v>
      </c>
      <c r="B65" s="32" t="s">
        <v>48</v>
      </c>
      <c r="C65" s="35">
        <v>7</v>
      </c>
      <c r="D65" s="36">
        <f>C65/C69</f>
        <v>0.53846153846153844</v>
      </c>
      <c r="E65" s="37">
        <v>109921.95593766235</v>
      </c>
      <c r="F65" s="17">
        <v>13</v>
      </c>
      <c r="G65" s="17">
        <v>111</v>
      </c>
      <c r="H65" s="19">
        <f>G65/G69</f>
        <v>0.59042553191489366</v>
      </c>
      <c r="I65" s="21">
        <v>119054</v>
      </c>
      <c r="J65" s="71">
        <f>(E65-I65)/E65</f>
        <v>-8.3077525180833819E-2</v>
      </c>
    </row>
    <row r="66" spans="1:10">
      <c r="A66" s="114">
        <v>2810</v>
      </c>
      <c r="B66" s="33" t="s">
        <v>49</v>
      </c>
      <c r="C66" s="35">
        <v>2</v>
      </c>
      <c r="D66" s="44">
        <f>C66/C69</f>
        <v>0.15384615384615385</v>
      </c>
      <c r="E66" s="37">
        <v>73688.547763636379</v>
      </c>
      <c r="F66" s="18">
        <v>11</v>
      </c>
      <c r="G66" s="18">
        <v>36</v>
      </c>
      <c r="H66" s="20">
        <f>G66/G69</f>
        <v>0.19148936170212766</v>
      </c>
      <c r="I66" s="22">
        <v>88685</v>
      </c>
      <c r="J66" s="72">
        <f>(E66-I66)/E66</f>
        <v>-0.20351130116536276</v>
      </c>
    </row>
    <row r="67" spans="1:10">
      <c r="A67" s="113">
        <v>26.0305</v>
      </c>
      <c r="B67" s="33" t="s">
        <v>50</v>
      </c>
      <c r="C67" s="35">
        <v>4</v>
      </c>
      <c r="D67" s="44">
        <f>C67/C69</f>
        <v>0.30769230769230771</v>
      </c>
      <c r="E67" s="37">
        <v>73656.418745454546</v>
      </c>
      <c r="F67" s="18">
        <v>11</v>
      </c>
      <c r="G67" s="18">
        <v>41</v>
      </c>
      <c r="H67" s="20">
        <f>G67/G69</f>
        <v>0.21808510638297873</v>
      </c>
      <c r="I67" s="22">
        <v>81193</v>
      </c>
      <c r="J67" s="72">
        <f>(E67-I67)/E67</f>
        <v>-0.10232076691904801</v>
      </c>
    </row>
    <row r="68" spans="1:10">
      <c r="A68" s="106"/>
      <c r="B68" s="33"/>
      <c r="C68" s="35"/>
      <c r="D68" s="44"/>
      <c r="E68" s="37"/>
      <c r="F68" s="18"/>
      <c r="G68" s="18"/>
      <c r="H68" s="20"/>
      <c r="I68" s="22"/>
      <c r="J68" s="67"/>
    </row>
    <row r="69" spans="1:10">
      <c r="A69" s="107"/>
      <c r="B69" s="34" t="s">
        <v>51</v>
      </c>
      <c r="C69" s="51">
        <f>C65+C66+C67</f>
        <v>13</v>
      </c>
      <c r="D69" s="51"/>
      <c r="E69" s="4">
        <f>SUMPRODUCT(C65:C67,E65:E67)/C69</f>
        <v>93188.958620979014</v>
      </c>
      <c r="F69" s="25"/>
      <c r="G69" s="25">
        <f>G65+G66+G67</f>
        <v>188</v>
      </c>
      <c r="H69" s="25"/>
      <c r="I69" s="26">
        <f>(I65*G65+I66*G66+I67*G67)/G69</f>
        <v>104981.73936170213</v>
      </c>
      <c r="J69" s="73">
        <f>(E69-I69)/E69</f>
        <v>-0.12654697418271488</v>
      </c>
    </row>
    <row r="70" spans="1:10">
      <c r="A70" s="105" t="s">
        <v>7</v>
      </c>
      <c r="B70" s="32" t="s">
        <v>48</v>
      </c>
      <c r="C70" s="35">
        <v>4</v>
      </c>
      <c r="D70" s="36">
        <f>C70/C74</f>
        <v>0.5714285714285714</v>
      </c>
      <c r="E70" s="37">
        <v>183873.44552727271</v>
      </c>
      <c r="F70" s="17"/>
      <c r="G70" s="17"/>
      <c r="H70" s="19"/>
      <c r="I70" s="21"/>
      <c r="J70" s="23"/>
    </row>
    <row r="71" spans="1:10">
      <c r="A71" s="114">
        <v>1140</v>
      </c>
      <c r="B71" s="33" t="s">
        <v>49</v>
      </c>
      <c r="C71" s="35">
        <v>2</v>
      </c>
      <c r="D71" s="44">
        <f>C71/C74</f>
        <v>0.2857142857142857</v>
      </c>
      <c r="E71" s="37">
        <v>113350.66380000001</v>
      </c>
      <c r="F71" s="18"/>
      <c r="G71" s="18"/>
      <c r="H71" s="20" t="s">
        <v>52</v>
      </c>
      <c r="I71" s="22"/>
      <c r="J71" s="24"/>
    </row>
    <row r="72" spans="1:10">
      <c r="A72" s="116">
        <v>26.0307</v>
      </c>
      <c r="B72" s="33" t="s">
        <v>50</v>
      </c>
      <c r="C72" s="35">
        <v>1</v>
      </c>
      <c r="D72" s="44">
        <f>C72/C74</f>
        <v>0.14285714285714285</v>
      </c>
      <c r="E72" s="37">
        <v>94529.637000000002</v>
      </c>
      <c r="F72" s="18"/>
      <c r="G72" s="18"/>
      <c r="H72" s="20"/>
      <c r="I72" s="22"/>
      <c r="J72" s="24"/>
    </row>
    <row r="73" spans="1:10">
      <c r="A73" s="116">
        <v>26.030799999999999</v>
      </c>
      <c r="B73" s="33"/>
      <c r="C73" s="35"/>
      <c r="D73" s="44"/>
      <c r="E73" s="37"/>
      <c r="F73" s="18"/>
      <c r="G73" s="18"/>
      <c r="H73" s="20"/>
      <c r="I73" s="22"/>
      <c r="J73" s="24"/>
    </row>
    <row r="74" spans="1:10">
      <c r="A74" s="107"/>
      <c r="B74" s="34" t="s">
        <v>51</v>
      </c>
      <c r="C74" s="51">
        <f>C70+C71+C72</f>
        <v>7</v>
      </c>
      <c r="D74" s="51"/>
      <c r="E74" s="4">
        <f>SUMPRODUCT(C70:C72,E70:E72)/C74</f>
        <v>150960.67810129869</v>
      </c>
      <c r="F74" s="25"/>
      <c r="G74" s="25"/>
      <c r="H74" s="25"/>
      <c r="I74" s="26"/>
      <c r="J74" s="27"/>
    </row>
    <row r="75" spans="1:10">
      <c r="A75" s="108" t="s">
        <v>143</v>
      </c>
      <c r="B75" s="41" t="s">
        <v>48</v>
      </c>
      <c r="C75" s="38">
        <v>56</v>
      </c>
      <c r="D75" s="45">
        <f>C75/C79</f>
        <v>0.36601307189542481</v>
      </c>
      <c r="E75" s="48">
        <v>153186.53046428572</v>
      </c>
      <c r="F75" s="52"/>
      <c r="G75" s="52">
        <v>2898</v>
      </c>
      <c r="H75" s="53">
        <f>G75/G79</f>
        <v>0.48903138710766114</v>
      </c>
      <c r="I75" s="54">
        <v>157667.08074534161</v>
      </c>
      <c r="J75" s="74">
        <f>(E75-I75)/E75</f>
        <v>-2.9248983363458898E-2</v>
      </c>
    </row>
    <row r="76" spans="1:10">
      <c r="A76" s="109" t="s">
        <v>144</v>
      </c>
      <c r="B76" s="42" t="s">
        <v>49</v>
      </c>
      <c r="C76" s="39">
        <v>46</v>
      </c>
      <c r="D76" s="46">
        <f>C76/C79</f>
        <v>0.30065359477124182</v>
      </c>
      <c r="E76" s="49">
        <v>99584.360726086976</v>
      </c>
      <c r="F76" s="56"/>
      <c r="G76" s="56">
        <v>1507</v>
      </c>
      <c r="H76" s="57">
        <f>G76/G79</f>
        <v>0.25430307121160983</v>
      </c>
      <c r="I76" s="58">
        <v>109288.18181818182</v>
      </c>
      <c r="J76" s="69">
        <f>(E76-I76)/E76</f>
        <v>-9.7443223226444317E-2</v>
      </c>
    </row>
    <row r="77" spans="1:10">
      <c r="A77" s="109"/>
      <c r="B77" s="42" t="s">
        <v>50</v>
      </c>
      <c r="C77" s="39">
        <v>51</v>
      </c>
      <c r="D77" s="46">
        <f>C77/C79</f>
        <v>0.33333333333333331</v>
      </c>
      <c r="E77" s="49">
        <v>91107.735017647079</v>
      </c>
      <c r="F77" s="56"/>
      <c r="G77" s="56">
        <v>1521</v>
      </c>
      <c r="H77" s="57">
        <f>G77/G79</f>
        <v>0.25666554168072897</v>
      </c>
      <c r="I77" s="58">
        <v>94493.391190006572</v>
      </c>
      <c r="J77" s="69">
        <f>(E77-I77)/E77</f>
        <v>-3.7161017905929829E-2</v>
      </c>
    </row>
    <row r="78" spans="1:10">
      <c r="A78" s="109"/>
      <c r="B78" s="42"/>
      <c r="C78" s="39"/>
      <c r="D78" s="46"/>
      <c r="E78" s="49"/>
      <c r="F78" s="56"/>
      <c r="G78" s="56"/>
      <c r="H78" s="57"/>
      <c r="I78" s="58"/>
      <c r="J78" s="59"/>
    </row>
    <row r="79" spans="1:10">
      <c r="A79" s="110"/>
      <c r="B79" s="43" t="s">
        <v>51</v>
      </c>
      <c r="C79" s="40">
        <f>C75+C76+C77</f>
        <v>153</v>
      </c>
      <c r="D79" s="47"/>
      <c r="E79" s="50">
        <v>116377.91362941178</v>
      </c>
      <c r="F79" s="60"/>
      <c r="G79" s="60">
        <v>5926</v>
      </c>
      <c r="H79" s="60"/>
      <c r="I79" s="61">
        <f>(I75*G75+I76*G76+I77*G77)/G79</f>
        <v>129149.66891663855</v>
      </c>
      <c r="J79" s="70">
        <f>(+E79-I79)/E79</f>
        <v>-0.10974380695547209</v>
      </c>
    </row>
    <row r="80" spans="1:10">
      <c r="A80" s="105" t="s">
        <v>14</v>
      </c>
      <c r="B80" s="32" t="s">
        <v>48</v>
      </c>
      <c r="C80" s="35">
        <v>5</v>
      </c>
      <c r="D80" s="36">
        <f>C80/C84</f>
        <v>0.25</v>
      </c>
      <c r="E80" s="37">
        <v>100042.04107636365</v>
      </c>
      <c r="F80" s="17">
        <v>13</v>
      </c>
      <c r="G80" s="17">
        <v>146</v>
      </c>
      <c r="H80" s="19">
        <f>G80/G84</f>
        <v>0.32229580573951433</v>
      </c>
      <c r="I80" s="21">
        <v>114532.12328767123</v>
      </c>
      <c r="J80" s="71">
        <f>(E80-I80)/E80</f>
        <v>-0.14483992984756358</v>
      </c>
    </row>
    <row r="81" spans="1:10">
      <c r="A81" s="114">
        <v>1260</v>
      </c>
      <c r="B81" s="33" t="s">
        <v>49</v>
      </c>
      <c r="C81" s="35">
        <v>9</v>
      </c>
      <c r="D81" s="44">
        <f>C81/C84</f>
        <v>0.45</v>
      </c>
      <c r="E81" s="37">
        <v>78552.214699999997</v>
      </c>
      <c r="F81" s="18">
        <v>13</v>
      </c>
      <c r="G81" s="18">
        <v>183</v>
      </c>
      <c r="H81" s="20">
        <f>G81/G84</f>
        <v>0.40397350993377484</v>
      </c>
      <c r="I81" s="22">
        <v>87918.721311475412</v>
      </c>
      <c r="J81" s="72">
        <f>(E81-I81)/E81</f>
        <v>-0.11923924293219725</v>
      </c>
    </row>
    <row r="82" spans="1:10">
      <c r="A82" s="117" t="s">
        <v>91</v>
      </c>
      <c r="B82" s="33" t="s">
        <v>50</v>
      </c>
      <c r="C82" s="35">
        <v>6</v>
      </c>
      <c r="D82" s="44">
        <f>C82/C84</f>
        <v>0.3</v>
      </c>
      <c r="E82" s="37">
        <v>80406.731249999997</v>
      </c>
      <c r="F82" s="18">
        <v>13</v>
      </c>
      <c r="G82" s="18">
        <v>124</v>
      </c>
      <c r="H82" s="20">
        <f>G82/G84</f>
        <v>0.27373068432671083</v>
      </c>
      <c r="I82" s="22">
        <v>73830.75</v>
      </c>
      <c r="J82" s="66">
        <f>(E82-I82)/E82</f>
        <v>8.1783964448871899E-2</v>
      </c>
    </row>
    <row r="83" spans="1:10">
      <c r="A83" s="113" t="s">
        <v>92</v>
      </c>
      <c r="B83" s="33"/>
      <c r="C83" s="35"/>
      <c r="D83" s="44"/>
      <c r="E83" s="37"/>
      <c r="F83" s="18"/>
      <c r="G83" s="18"/>
      <c r="H83" s="20"/>
      <c r="I83" s="22"/>
      <c r="J83" s="67"/>
    </row>
    <row r="84" spans="1:10">
      <c r="A84" s="107"/>
      <c r="B84" s="34" t="s">
        <v>51</v>
      </c>
      <c r="C84" s="51">
        <f>C80+C81+C82</f>
        <v>20</v>
      </c>
      <c r="D84" s="51"/>
      <c r="E84" s="4">
        <f>SUMPRODUCT(C80:C82,E80:E82)/C84</f>
        <v>84481.026259090897</v>
      </c>
      <c r="F84" s="25"/>
      <c r="G84" s="25">
        <f>G80+G81+G82</f>
        <v>453</v>
      </c>
      <c r="H84" s="25"/>
      <c r="I84" s="26">
        <f>(I80*G80+I81*G81+I82*G82)/G84</f>
        <v>92639.79911699779</v>
      </c>
      <c r="J84" s="73">
        <f>(E84-I84)/E84</f>
        <v>-9.6575210070071069E-2</v>
      </c>
    </row>
    <row r="85" spans="1:10">
      <c r="A85" s="105" t="s">
        <v>145</v>
      </c>
      <c r="B85" s="32" t="s">
        <v>48</v>
      </c>
      <c r="C85" s="35">
        <v>7</v>
      </c>
      <c r="D85" s="36">
        <f>C85/C89</f>
        <v>0.41176470588235292</v>
      </c>
      <c r="E85" s="37">
        <v>175191.18987272726</v>
      </c>
      <c r="F85" s="17">
        <v>20</v>
      </c>
      <c r="G85" s="17">
        <v>261</v>
      </c>
      <c r="H85" s="19">
        <f>G85/G89</f>
        <v>0.43865546218487395</v>
      </c>
      <c r="I85" s="21">
        <v>172825.63601532567</v>
      </c>
      <c r="J85" s="65">
        <f>(E85-I85)/E85</f>
        <v>1.3502698732282832E-2</v>
      </c>
    </row>
    <row r="86" spans="1:10">
      <c r="A86" s="114">
        <v>1520</v>
      </c>
      <c r="B86" s="33" t="s">
        <v>49</v>
      </c>
      <c r="C86" s="35">
        <v>7</v>
      </c>
      <c r="D86" s="44">
        <f>C86/C89</f>
        <v>0.41176470588235292</v>
      </c>
      <c r="E86" s="37">
        <v>108761.85</v>
      </c>
      <c r="F86" s="18">
        <v>20</v>
      </c>
      <c r="G86" s="18">
        <v>162</v>
      </c>
      <c r="H86" s="20">
        <f>G86/G89</f>
        <v>0.27226890756302519</v>
      </c>
      <c r="I86" s="22">
        <v>114467.00617283951</v>
      </c>
      <c r="J86" s="72">
        <f>(E86-I86)/E86</f>
        <v>-5.2455490347392053E-2</v>
      </c>
    </row>
    <row r="87" spans="1:10">
      <c r="A87" s="113">
        <v>14.0701</v>
      </c>
      <c r="B87" s="33" t="s">
        <v>50</v>
      </c>
      <c r="C87" s="35">
        <v>3</v>
      </c>
      <c r="D87" s="44">
        <f>C87/C89</f>
        <v>0.17647058823529413</v>
      </c>
      <c r="E87" s="37">
        <v>96525.195000000007</v>
      </c>
      <c r="F87" s="18">
        <v>20</v>
      </c>
      <c r="G87" s="18">
        <v>172</v>
      </c>
      <c r="H87" s="20">
        <f>G87/G89</f>
        <v>0.28907563025210087</v>
      </c>
      <c r="I87" s="22">
        <v>95430.5</v>
      </c>
      <c r="J87" s="66">
        <f>(E87-I87)/E87</f>
        <v>1.1341028629882663E-2</v>
      </c>
    </row>
    <row r="88" spans="1:10">
      <c r="A88" s="113">
        <v>14.0501</v>
      </c>
      <c r="B88" s="33"/>
      <c r="C88" s="35"/>
      <c r="D88" s="44"/>
      <c r="E88" s="37"/>
      <c r="F88" s="18"/>
      <c r="G88" s="18"/>
      <c r="H88" s="20"/>
      <c r="I88" s="22"/>
      <c r="J88" s="67"/>
    </row>
    <row r="89" spans="1:10">
      <c r="A89" s="107"/>
      <c r="B89" s="34" t="s">
        <v>51</v>
      </c>
      <c r="C89" s="51">
        <f>C85+C86+C87</f>
        <v>17</v>
      </c>
      <c r="D89" s="51"/>
      <c r="E89" s="4">
        <f>SUMPRODUCT(C85:C87,E85:E87)/C89</f>
        <v>133955.69788877005</v>
      </c>
      <c r="F89" s="25"/>
      <c r="G89" s="25">
        <f>G85+G86+G87</f>
        <v>595</v>
      </c>
      <c r="H89" s="25"/>
      <c r="I89" s="26">
        <f>(I85*G85+I86*G86+I87*G87)/G89</f>
        <v>134563.34789915965</v>
      </c>
      <c r="J89" s="73">
        <f>(E89-I89)/E89</f>
        <v>-4.5362012961491002E-3</v>
      </c>
    </row>
    <row r="90" spans="1:10">
      <c r="A90" s="105" t="s">
        <v>12</v>
      </c>
      <c r="B90" s="32" t="s">
        <v>48</v>
      </c>
      <c r="C90" s="35">
        <v>9</v>
      </c>
      <c r="D90" s="36">
        <f>C90/C94</f>
        <v>0.36</v>
      </c>
      <c r="E90" s="37">
        <v>141859.14600000001</v>
      </c>
      <c r="F90" s="17">
        <v>18</v>
      </c>
      <c r="G90" s="17">
        <v>287</v>
      </c>
      <c r="H90" s="19">
        <f>G90/G94</f>
        <v>0.48809523809523808</v>
      </c>
      <c r="I90" s="21">
        <v>144528.06620209059</v>
      </c>
      <c r="J90" s="71">
        <f>(E90-I90)/E90</f>
        <v>-1.8813874729589727E-2</v>
      </c>
    </row>
    <row r="91" spans="1:10">
      <c r="A91" s="114">
        <v>1590</v>
      </c>
      <c r="B91" s="33" t="s">
        <v>49</v>
      </c>
      <c r="C91" s="35">
        <v>5</v>
      </c>
      <c r="D91" s="44">
        <f>C91/C94</f>
        <v>0.2</v>
      </c>
      <c r="E91" s="37">
        <v>104505.58476000001</v>
      </c>
      <c r="F91" s="18">
        <v>18</v>
      </c>
      <c r="G91" s="18">
        <v>134</v>
      </c>
      <c r="H91" s="20">
        <f>G91/G94</f>
        <v>0.22789115646258504</v>
      </c>
      <c r="I91" s="22">
        <v>107057.9328358209</v>
      </c>
      <c r="J91" s="72">
        <f>(E91-I91)/E91</f>
        <v>-2.442307826593601E-2</v>
      </c>
    </row>
    <row r="92" spans="1:10">
      <c r="A92" s="113">
        <v>14.0801</v>
      </c>
      <c r="B92" s="33" t="s">
        <v>50</v>
      </c>
      <c r="C92" s="35">
        <v>11</v>
      </c>
      <c r="D92" s="44">
        <f>C92/C94</f>
        <v>0.44</v>
      </c>
      <c r="E92" s="37">
        <v>92717.181899999996</v>
      </c>
      <c r="F92" s="18">
        <v>18</v>
      </c>
      <c r="G92" s="18">
        <v>167</v>
      </c>
      <c r="H92" s="20">
        <f>G92/G94</f>
        <v>0.28401360544217685</v>
      </c>
      <c r="I92" s="22">
        <v>93192.35329341318</v>
      </c>
      <c r="J92" s="72">
        <f>(E92-I92)/E92</f>
        <v>-5.1249550911251756E-3</v>
      </c>
    </row>
    <row r="93" spans="1:10">
      <c r="A93" s="113">
        <v>14.1401</v>
      </c>
      <c r="B93" s="33"/>
      <c r="C93" s="35"/>
      <c r="D93" s="44"/>
      <c r="E93" s="37"/>
      <c r="F93" s="18"/>
      <c r="G93" s="18"/>
      <c r="H93" s="20"/>
      <c r="I93" s="22"/>
      <c r="J93" s="67"/>
    </row>
    <row r="94" spans="1:10">
      <c r="A94" s="107"/>
      <c r="B94" s="34" t="s">
        <v>51</v>
      </c>
      <c r="C94" s="51">
        <f>C90+C91+C92</f>
        <v>25</v>
      </c>
      <c r="D94" s="51"/>
      <c r="E94" s="4">
        <f>SUMPRODUCT(C90:C92,E90:E92)/C94</f>
        <v>112765.96954800001</v>
      </c>
      <c r="F94" s="25"/>
      <c r="G94" s="25">
        <f>G90+G91+G92</f>
        <v>588</v>
      </c>
      <c r="H94" s="25"/>
      <c r="I94" s="26">
        <f>(I90*G90+I91*G91+I92*G92)/G94</f>
        <v>121408.91326530612</v>
      </c>
      <c r="J94" s="73">
        <f>(E94-I94)/E94</f>
        <v>-7.6644964362472465E-2</v>
      </c>
    </row>
    <row r="95" spans="1:10">
      <c r="A95" s="105" t="s">
        <v>13</v>
      </c>
      <c r="B95" s="32" t="s">
        <v>48</v>
      </c>
      <c r="C95" s="35">
        <v>18</v>
      </c>
      <c r="D95" s="36">
        <f>C95/C99</f>
        <v>0.43902439024390244</v>
      </c>
      <c r="E95" s="37">
        <v>166741.12265909091</v>
      </c>
      <c r="F95" s="17">
        <v>21</v>
      </c>
      <c r="G95" s="17">
        <v>757</v>
      </c>
      <c r="H95" s="19">
        <f>G95/G99</f>
        <v>0.52315134761575677</v>
      </c>
      <c r="I95" s="21">
        <v>161933.70409511228</v>
      </c>
      <c r="J95" s="65">
        <f>(E95-I95)/E95</f>
        <v>2.8831631257560834E-2</v>
      </c>
    </row>
    <row r="96" spans="1:10">
      <c r="A96" s="114">
        <v>1770</v>
      </c>
      <c r="B96" s="33" t="s">
        <v>49</v>
      </c>
      <c r="C96" s="35">
        <v>10</v>
      </c>
      <c r="D96" s="44">
        <f>C96/C99</f>
        <v>0.24390243902439024</v>
      </c>
      <c r="E96" s="37">
        <v>107563.27896</v>
      </c>
      <c r="F96" s="18">
        <v>21</v>
      </c>
      <c r="G96" s="18">
        <v>370</v>
      </c>
      <c r="H96" s="20">
        <f>G96/G99</f>
        <v>0.25570145127850724</v>
      </c>
      <c r="I96" s="22">
        <v>114072.17567567568</v>
      </c>
      <c r="J96" s="72">
        <f>(E96-I96)/E96</f>
        <v>-6.0512256400217915E-2</v>
      </c>
    </row>
    <row r="97" spans="1:10">
      <c r="A97" s="117" t="s">
        <v>93</v>
      </c>
      <c r="B97" s="33" t="s">
        <v>50</v>
      </c>
      <c r="C97" s="35">
        <v>13</v>
      </c>
      <c r="D97" s="44">
        <f>C97/C99</f>
        <v>0.31707317073170732</v>
      </c>
      <c r="E97" s="37">
        <v>102065.89728461538</v>
      </c>
      <c r="F97" s="18">
        <v>21</v>
      </c>
      <c r="G97" s="18">
        <v>320</v>
      </c>
      <c r="H97" s="20">
        <f>G97/G99</f>
        <v>0.22114720110573602</v>
      </c>
      <c r="I97" s="22">
        <v>99638.403124999997</v>
      </c>
      <c r="J97" s="66">
        <f>(E97-I97)/E97</f>
        <v>2.3783596913337302E-2</v>
      </c>
    </row>
    <row r="98" spans="1:10">
      <c r="A98" s="106"/>
      <c r="B98" s="33"/>
      <c r="C98" s="35"/>
      <c r="D98" s="44"/>
      <c r="E98" s="37"/>
      <c r="F98" s="18"/>
      <c r="G98" s="18"/>
      <c r="H98" s="20"/>
      <c r="I98" s="22"/>
      <c r="J98" s="67"/>
    </row>
    <row r="99" spans="1:10">
      <c r="A99" s="107"/>
      <c r="B99" s="34" t="s">
        <v>51</v>
      </c>
      <c r="C99" s="51">
        <f>C95+C96+C97</f>
        <v>41</v>
      </c>
      <c r="D99" s="51"/>
      <c r="E99" s="4">
        <f>SUMPRODUCT(C95:C97,E95:E97)/C99</f>
        <v>131800.72346740574</v>
      </c>
      <c r="F99" s="25"/>
      <c r="G99" s="25">
        <f>G95+G96+G97</f>
        <v>1447</v>
      </c>
      <c r="H99" s="25"/>
      <c r="I99" s="26">
        <f>(I95*G95+I96*G96+I97*G97)/G99</f>
        <v>135919.01036627506</v>
      </c>
      <c r="J99" s="73">
        <f>(E99-I99)/E99</f>
        <v>-3.1246314819264046E-2</v>
      </c>
    </row>
    <row r="100" spans="1:10">
      <c r="A100" s="105" t="s">
        <v>146</v>
      </c>
      <c r="B100" s="32" t="s">
        <v>48</v>
      </c>
      <c r="C100" s="35">
        <v>14</v>
      </c>
      <c r="D100" s="36">
        <f>C100/C104</f>
        <v>0.46666666666666667</v>
      </c>
      <c r="E100" s="37">
        <v>146401.73734675327</v>
      </c>
      <c r="F100" s="17">
        <v>19</v>
      </c>
      <c r="G100" s="17">
        <v>480</v>
      </c>
      <c r="H100" s="19">
        <f>G100/G104</f>
        <v>0.5010438413361169</v>
      </c>
      <c r="I100" s="21">
        <v>160706.78750000001</v>
      </c>
      <c r="J100" s="71">
        <f>(E100-I100)/E100</f>
        <v>-9.771093166309322E-2</v>
      </c>
    </row>
    <row r="101" spans="1:10">
      <c r="A101" s="114">
        <v>2540</v>
      </c>
      <c r="B101" s="33" t="s">
        <v>49</v>
      </c>
      <c r="C101" s="35">
        <v>7</v>
      </c>
      <c r="D101" s="44">
        <f>C101/C104</f>
        <v>0.23333333333333334</v>
      </c>
      <c r="E101" s="37">
        <v>104199.29331428571</v>
      </c>
      <c r="F101" s="18">
        <v>19</v>
      </c>
      <c r="G101" s="18">
        <v>207</v>
      </c>
      <c r="H101" s="20">
        <f>G101/G104</f>
        <v>0.21607515657620041</v>
      </c>
      <c r="I101" s="22">
        <v>111533.40579710146</v>
      </c>
      <c r="J101" s="72">
        <f>(E101-I101)/E101</f>
        <v>-7.0385434003804731E-2</v>
      </c>
    </row>
    <row r="102" spans="1:10">
      <c r="A102" s="113">
        <v>14.180099999999999</v>
      </c>
      <c r="B102" s="33" t="s">
        <v>50</v>
      </c>
      <c r="C102" s="35">
        <v>9</v>
      </c>
      <c r="D102" s="44">
        <f>C102/C104</f>
        <v>0.3</v>
      </c>
      <c r="E102" s="37">
        <v>85186.248200000002</v>
      </c>
      <c r="F102" s="18">
        <v>19</v>
      </c>
      <c r="G102" s="18">
        <v>271</v>
      </c>
      <c r="H102" s="20">
        <f>G102/G104</f>
        <v>0.28288100208768269</v>
      </c>
      <c r="I102" s="22">
        <v>94847.708487084878</v>
      </c>
      <c r="J102" s="72">
        <f>(E102-I102)/E102</f>
        <v>-0.1134157272004952</v>
      </c>
    </row>
    <row r="103" spans="1:10">
      <c r="A103" s="113">
        <v>14.190099999999999</v>
      </c>
      <c r="B103" s="33"/>
      <c r="C103" s="35"/>
      <c r="D103" s="44"/>
      <c r="E103" s="37"/>
      <c r="F103" s="18"/>
      <c r="G103" s="18"/>
      <c r="H103" s="20"/>
      <c r="I103" s="22"/>
      <c r="J103" s="67"/>
    </row>
    <row r="104" spans="1:10">
      <c r="A104" s="107"/>
      <c r="B104" s="34" t="s">
        <v>51</v>
      </c>
      <c r="C104" s="51">
        <f>C100+C101+C102</f>
        <v>30</v>
      </c>
      <c r="D104" s="51"/>
      <c r="E104" s="4">
        <f>SUMPRODUCT(C100:C102,E100:E102)/C104</f>
        <v>118189.8536618182</v>
      </c>
      <c r="F104" s="25"/>
      <c r="G104" s="25">
        <f>G100+G101+G102</f>
        <v>958</v>
      </c>
      <c r="H104" s="25"/>
      <c r="I104" s="26">
        <f>(I100*G100+I101*G101+I102*G102)/G104</f>
        <v>131451.35908141962</v>
      </c>
      <c r="J104" s="73">
        <f>(E104-I104)/E104</f>
        <v>-0.11220510905739126</v>
      </c>
    </row>
    <row r="105" spans="1:10">
      <c r="A105" s="105" t="s">
        <v>147</v>
      </c>
      <c r="B105" s="32" t="s">
        <v>48</v>
      </c>
      <c r="C105" s="35">
        <v>1</v>
      </c>
      <c r="D105" s="36">
        <f>C105/C109</f>
        <v>5.8823529411764705E-2</v>
      </c>
      <c r="E105" s="37">
        <v>157301.29309090911</v>
      </c>
      <c r="F105" s="17">
        <v>21</v>
      </c>
      <c r="G105" s="17">
        <v>967</v>
      </c>
      <c r="H105" s="19">
        <f>G105/G109</f>
        <v>0.51299734748010606</v>
      </c>
      <c r="I105" s="21">
        <v>159138.97828335056</v>
      </c>
      <c r="J105" s="71">
        <f>(E105-I105)/E105</f>
        <v>-1.1682581600771701E-2</v>
      </c>
    </row>
    <row r="106" spans="1:10">
      <c r="A106" s="115" t="s">
        <v>148</v>
      </c>
      <c r="B106" s="33" t="s">
        <v>49</v>
      </c>
      <c r="C106" s="35">
        <v>7</v>
      </c>
      <c r="D106" s="44">
        <f>C106/C109</f>
        <v>0.41176470588235292</v>
      </c>
      <c r="E106" s="37">
        <v>97291.880228571434</v>
      </c>
      <c r="F106" s="18">
        <v>21</v>
      </c>
      <c r="G106" s="18">
        <v>451</v>
      </c>
      <c r="H106" s="20">
        <f>G106/G109</f>
        <v>0.23925729442970822</v>
      </c>
      <c r="I106" s="22">
        <v>111806.26607538803</v>
      </c>
      <c r="J106" s="72">
        <f>(E106-I106)/E106</f>
        <v>-0.14918393819419887</v>
      </c>
    </row>
    <row r="107" spans="1:10">
      <c r="A107" s="114">
        <v>8603</v>
      </c>
      <c r="B107" s="33" t="s">
        <v>50</v>
      </c>
      <c r="C107" s="35">
        <v>9</v>
      </c>
      <c r="D107" s="44">
        <f>C107/C109</f>
        <v>0.52941176470588236</v>
      </c>
      <c r="E107" s="37">
        <v>84561.84599999999</v>
      </c>
      <c r="F107" s="18">
        <v>21</v>
      </c>
      <c r="G107" s="18">
        <v>467</v>
      </c>
      <c r="H107" s="20">
        <f>G107/G109</f>
        <v>0.24774535809018566</v>
      </c>
      <c r="I107" s="22">
        <v>96368.83940042826</v>
      </c>
      <c r="J107" s="72">
        <f>(E107-I107)/E107</f>
        <v>-0.1396255398732458</v>
      </c>
    </row>
    <row r="108" spans="1:10">
      <c r="A108" s="117" t="s">
        <v>72</v>
      </c>
      <c r="B108" s="33"/>
      <c r="C108" s="35"/>
      <c r="D108" s="44"/>
      <c r="E108" s="37"/>
      <c r="F108" s="18"/>
      <c r="G108" s="18"/>
      <c r="H108" s="20"/>
      <c r="I108" s="22"/>
      <c r="J108" s="67"/>
    </row>
    <row r="109" spans="1:10">
      <c r="A109" s="107"/>
      <c r="B109" s="34" t="s">
        <v>51</v>
      </c>
      <c r="C109" s="51">
        <f>C105+C106+C107</f>
        <v>17</v>
      </c>
      <c r="D109" s="51"/>
      <c r="E109" s="4">
        <f>SUMPRODUCT(C105:C107,E105:E107)/C109</f>
        <v>94082.415805347599</v>
      </c>
      <c r="F109" s="25"/>
      <c r="G109" s="25">
        <f>G105+G106+G107</f>
        <v>1885</v>
      </c>
      <c r="H109" s="25"/>
      <c r="I109" s="26">
        <f>(I105*G105+I106*G106+I107*G107)/G109</f>
        <v>132263.27108753315</v>
      </c>
      <c r="J109" s="73">
        <f>(E109-I109)/E109</f>
        <v>-0.40582350012333945</v>
      </c>
    </row>
    <row r="110" spans="1:10">
      <c r="A110" s="108" t="s">
        <v>149</v>
      </c>
      <c r="B110" s="41" t="s">
        <v>48</v>
      </c>
      <c r="C110" s="38">
        <v>4</v>
      </c>
      <c r="D110" s="45">
        <f>C110/C114</f>
        <v>0.14285714285714285</v>
      </c>
      <c r="E110" s="48">
        <v>110270.05660227273</v>
      </c>
      <c r="F110" s="52"/>
      <c r="G110" s="52">
        <v>49</v>
      </c>
      <c r="H110" s="53">
        <f>G110/G114</f>
        <v>0.21875</v>
      </c>
      <c r="I110" s="54">
        <v>133053.22448979592</v>
      </c>
      <c r="J110" s="74">
        <f>(E110-I110)/E110</f>
        <v>-0.20661246207298686</v>
      </c>
    </row>
    <row r="111" spans="1:10">
      <c r="A111" s="109"/>
      <c r="B111" s="42" t="s">
        <v>49</v>
      </c>
      <c r="C111" s="39">
        <v>13</v>
      </c>
      <c r="D111" s="46">
        <f>C111/C114</f>
        <v>0.4642857142857143</v>
      </c>
      <c r="E111" s="49">
        <v>84897.438841258729</v>
      </c>
      <c r="F111" s="56"/>
      <c r="G111" s="56">
        <v>82</v>
      </c>
      <c r="H111" s="57">
        <f>G111/G114</f>
        <v>0.36607142857142855</v>
      </c>
      <c r="I111" s="58">
        <v>101135.87804878049</v>
      </c>
      <c r="J111" s="69">
        <f>(E111-I111)/E111</f>
        <v>-0.19127124951183042</v>
      </c>
    </row>
    <row r="112" spans="1:10">
      <c r="A112" s="109"/>
      <c r="B112" s="42" t="s">
        <v>50</v>
      </c>
      <c r="C112" s="39">
        <v>11</v>
      </c>
      <c r="D112" s="46">
        <f>C112/C114</f>
        <v>0.39285714285714285</v>
      </c>
      <c r="E112" s="49">
        <v>73888.527763636375</v>
      </c>
      <c r="F112" s="56"/>
      <c r="G112" s="56">
        <v>93</v>
      </c>
      <c r="H112" s="57">
        <f>G112/G114</f>
        <v>0.41517857142857145</v>
      </c>
      <c r="I112" s="58">
        <v>79934.978494623661</v>
      </c>
      <c r="J112" s="69">
        <f>(E112-I112)/E112</f>
        <v>-8.1832063975200708E-2</v>
      </c>
    </row>
    <row r="113" spans="1:10">
      <c r="A113" s="109"/>
      <c r="B113" s="42"/>
      <c r="C113" s="39"/>
      <c r="D113" s="46"/>
      <c r="E113" s="49"/>
      <c r="F113" s="56"/>
      <c r="G113" s="56"/>
      <c r="H113" s="57"/>
      <c r="I113" s="58"/>
      <c r="J113" s="59"/>
    </row>
    <row r="114" spans="1:10">
      <c r="A114" s="110"/>
      <c r="B114" s="43" t="s">
        <v>51</v>
      </c>
      <c r="C114" s="40">
        <v>28</v>
      </c>
      <c r="D114" s="47"/>
      <c r="E114" s="50">
        <v>84197.169169480519</v>
      </c>
      <c r="F114" s="60"/>
      <c r="G114" s="60">
        <v>224</v>
      </c>
      <c r="H114" s="60"/>
      <c r="I114" s="61">
        <f>(I110*G110+I111*G111+I112*G112)/G114</f>
        <v>99315.638392857145</v>
      </c>
      <c r="J114" s="70">
        <f>(+E114-I114)/E114</f>
        <v>-0.17956030318483335</v>
      </c>
    </row>
    <row r="115" spans="1:10">
      <c r="A115" s="105" t="s">
        <v>45</v>
      </c>
      <c r="B115" s="32" t="s">
        <v>48</v>
      </c>
      <c r="C115" s="35">
        <v>3</v>
      </c>
      <c r="D115" s="36">
        <f>C115/C119</f>
        <v>0.1111111111111111</v>
      </c>
      <c r="E115" s="37">
        <v>102458.96795454546</v>
      </c>
      <c r="F115" s="17">
        <v>10</v>
      </c>
      <c r="G115" s="17">
        <v>47</v>
      </c>
      <c r="H115" s="19">
        <f>G115/G119</f>
        <v>0.22380952380952382</v>
      </c>
      <c r="I115" s="21">
        <v>131620</v>
      </c>
      <c r="J115" s="71">
        <f>(E115-I115)/E115</f>
        <v>-0.28461180731774932</v>
      </c>
    </row>
    <row r="116" spans="1:10">
      <c r="A116" s="118" t="s">
        <v>73</v>
      </c>
      <c r="B116" s="33" t="s">
        <v>49</v>
      </c>
      <c r="C116" s="35">
        <v>13</v>
      </c>
      <c r="D116" s="44">
        <f>C116/C119</f>
        <v>0.48148148148148145</v>
      </c>
      <c r="E116" s="37">
        <v>84897.438841258729</v>
      </c>
      <c r="F116" s="18">
        <v>10</v>
      </c>
      <c r="G116" s="18">
        <v>78</v>
      </c>
      <c r="H116" s="20">
        <f>G116/G119</f>
        <v>0.37142857142857144</v>
      </c>
      <c r="I116" s="22">
        <v>102073</v>
      </c>
      <c r="J116" s="72">
        <f>(E116-I116)/E116</f>
        <v>-0.20230953245664035</v>
      </c>
    </row>
    <row r="117" spans="1:10">
      <c r="A117" s="117" t="s">
        <v>72</v>
      </c>
      <c r="B117" s="33" t="s">
        <v>50</v>
      </c>
      <c r="C117" s="35">
        <v>11</v>
      </c>
      <c r="D117" s="44">
        <f>C117/C119</f>
        <v>0.40740740740740738</v>
      </c>
      <c r="E117" s="37">
        <v>73888.527763636375</v>
      </c>
      <c r="F117" s="18">
        <v>10</v>
      </c>
      <c r="G117" s="18">
        <v>85</v>
      </c>
      <c r="H117" s="20">
        <f>G117/G119</f>
        <v>0.40476190476190477</v>
      </c>
      <c r="I117" s="22">
        <v>80477</v>
      </c>
      <c r="J117" s="72">
        <f>(E117-I117)/E117</f>
        <v>-8.9167729223670986E-2</v>
      </c>
    </row>
    <row r="118" spans="1:10">
      <c r="A118" s="106"/>
      <c r="B118" s="33"/>
      <c r="C118" s="35"/>
      <c r="D118" s="44"/>
      <c r="E118" s="37"/>
      <c r="F118" s="18"/>
      <c r="G118" s="18"/>
      <c r="H118" s="20"/>
      <c r="I118" s="22"/>
      <c r="J118" s="67"/>
    </row>
    <row r="119" spans="1:10">
      <c r="A119" s="107"/>
      <c r="B119" s="34" t="s">
        <v>51</v>
      </c>
      <c r="C119" s="51">
        <f>C115+C116+C117</f>
        <v>27</v>
      </c>
      <c r="D119" s="51"/>
      <c r="E119" s="4">
        <f>SUMPRODUCT(C115:C117,E115:E117)/C119</f>
        <v>82363.607933333333</v>
      </c>
      <c r="F119" s="25"/>
      <c r="G119" s="25">
        <f>G115+G116+G117</f>
        <v>210</v>
      </c>
      <c r="H119" s="25"/>
      <c r="I119" s="26">
        <f>(I115*G115+I116*G116+I117*G117)/G119</f>
        <v>99944.661904761902</v>
      </c>
      <c r="J119" s="73">
        <f>(E119-I119)/E119</f>
        <v>-0.21345657885287161</v>
      </c>
    </row>
    <row r="120" spans="1:10">
      <c r="A120" s="105" t="s">
        <v>15</v>
      </c>
      <c r="B120" s="32" t="s">
        <v>48</v>
      </c>
      <c r="C120" s="35">
        <v>1</v>
      </c>
      <c r="D120" s="36">
        <f>C120/C124</f>
        <v>1</v>
      </c>
      <c r="E120" s="37">
        <v>133703.32254545458</v>
      </c>
      <c r="F120" s="17">
        <v>2</v>
      </c>
      <c r="G120" s="17">
        <v>2</v>
      </c>
      <c r="H120" s="19">
        <f>G120/G124</f>
        <v>0.14285714285714285</v>
      </c>
      <c r="I120" s="21">
        <v>166734</v>
      </c>
      <c r="J120" s="71">
        <f>(E120-I120)/E120</f>
        <v>-0.2470445522647062</v>
      </c>
    </row>
    <row r="121" spans="1:10">
      <c r="A121" s="114">
        <v>8543</v>
      </c>
      <c r="B121" s="33" t="s">
        <v>49</v>
      </c>
      <c r="C121" s="35"/>
      <c r="D121" s="44">
        <f>C121/C124</f>
        <v>0</v>
      </c>
      <c r="E121" s="37"/>
      <c r="F121" s="18">
        <v>2</v>
      </c>
      <c r="G121" s="18">
        <v>4</v>
      </c>
      <c r="H121" s="20">
        <f>G121/G124</f>
        <v>0.2857142857142857</v>
      </c>
      <c r="I121" s="22">
        <v>82862</v>
      </c>
      <c r="J121" s="66"/>
    </row>
    <row r="122" spans="1:10">
      <c r="A122" s="113">
        <v>51.070099999999996</v>
      </c>
      <c r="B122" s="33" t="s">
        <v>50</v>
      </c>
      <c r="C122" s="35"/>
      <c r="D122" s="44">
        <f>C122/C124</f>
        <v>0</v>
      </c>
      <c r="E122" s="37"/>
      <c r="F122" s="18">
        <v>3</v>
      </c>
      <c r="G122" s="18">
        <v>8</v>
      </c>
      <c r="H122" s="20">
        <f>G122/G124</f>
        <v>0.5714285714285714</v>
      </c>
      <c r="I122" s="22">
        <v>74176</v>
      </c>
      <c r="J122" s="66"/>
    </row>
    <row r="123" spans="1:10">
      <c r="A123" s="106"/>
      <c r="B123" s="33"/>
      <c r="C123" s="35"/>
      <c r="D123" s="44"/>
      <c r="E123" s="37"/>
      <c r="F123" s="18"/>
      <c r="G123" s="18"/>
      <c r="H123" s="20"/>
      <c r="I123" s="22"/>
      <c r="J123" s="67"/>
    </row>
    <row r="124" spans="1:10">
      <c r="A124" s="107"/>
      <c r="B124" s="34" t="s">
        <v>51</v>
      </c>
      <c r="C124" s="51">
        <f>C120+C121+C122</f>
        <v>1</v>
      </c>
      <c r="D124" s="51"/>
      <c r="E124" s="4">
        <f>SUMPRODUCT(C120:C122,E120:E122)/C124</f>
        <v>133703.32254545458</v>
      </c>
      <c r="F124" s="25"/>
      <c r="G124" s="25">
        <f>G120+G121+G122</f>
        <v>14</v>
      </c>
      <c r="H124" s="25"/>
      <c r="I124" s="26">
        <f>(I120*G120+I121*G121+I122*G122)/G124</f>
        <v>89880.28571428571</v>
      </c>
      <c r="J124" s="68">
        <f>(E124-I124)/E124</f>
        <v>0.32776325970710657</v>
      </c>
    </row>
    <row r="125" spans="1:10">
      <c r="A125" s="108" t="s">
        <v>16</v>
      </c>
      <c r="B125" s="41" t="s">
        <v>48</v>
      </c>
      <c r="C125" s="38">
        <v>6</v>
      </c>
      <c r="D125" s="45">
        <f>C125/C129</f>
        <v>0.27272727272727271</v>
      </c>
      <c r="E125" s="48">
        <v>163304.64586363637</v>
      </c>
      <c r="F125" s="6"/>
      <c r="G125" s="6"/>
      <c r="H125" s="8"/>
      <c r="I125" s="11"/>
      <c r="J125" s="14"/>
    </row>
    <row r="126" spans="1:10">
      <c r="A126" s="109"/>
      <c r="B126" s="42" t="s">
        <v>49</v>
      </c>
      <c r="C126" s="39">
        <v>7</v>
      </c>
      <c r="D126" s="46">
        <f>C126/C129</f>
        <v>0.31818181818181818</v>
      </c>
      <c r="E126" s="49">
        <v>100360.03973376624</v>
      </c>
      <c r="F126" s="7"/>
      <c r="G126" s="7"/>
      <c r="H126" s="9"/>
      <c r="I126" s="12"/>
      <c r="J126" s="15"/>
    </row>
    <row r="127" spans="1:10">
      <c r="A127" s="109"/>
      <c r="B127" s="42" t="s">
        <v>50</v>
      </c>
      <c r="C127" s="39">
        <v>9</v>
      </c>
      <c r="D127" s="46">
        <f>C127/C129</f>
        <v>0.40909090909090912</v>
      </c>
      <c r="E127" s="49">
        <v>84058.126863636367</v>
      </c>
      <c r="F127" s="7"/>
      <c r="G127" s="7"/>
      <c r="H127" s="9"/>
      <c r="I127" s="12"/>
      <c r="J127" s="15"/>
    </row>
    <row r="128" spans="1:10">
      <c r="A128" s="109"/>
      <c r="B128" s="42"/>
      <c r="C128" s="39"/>
      <c r="D128" s="46"/>
      <c r="E128" s="49"/>
      <c r="F128" s="7"/>
      <c r="G128" s="7"/>
      <c r="H128" s="9"/>
      <c r="I128" s="12"/>
      <c r="J128" s="15"/>
    </row>
    <row r="129" spans="1:10">
      <c r="A129" s="110"/>
      <c r="B129" s="43" t="s">
        <v>51</v>
      </c>
      <c r="C129" s="40">
        <v>22</v>
      </c>
      <c r="D129" s="47"/>
      <c r="E129" s="50">
        <v>110857.78614049587</v>
      </c>
      <c r="F129" s="10"/>
      <c r="G129" s="10"/>
      <c r="H129" s="10"/>
      <c r="I129" s="13"/>
      <c r="J129" s="16"/>
    </row>
    <row r="130" spans="1:10">
      <c r="A130" s="105" t="s">
        <v>17</v>
      </c>
      <c r="B130" s="32" t="s">
        <v>48</v>
      </c>
      <c r="C130" s="35">
        <v>2</v>
      </c>
      <c r="D130" s="36">
        <f>C130/C134</f>
        <v>0.2</v>
      </c>
      <c r="E130" s="37">
        <v>205573.40754545457</v>
      </c>
      <c r="F130" s="17">
        <v>2</v>
      </c>
      <c r="G130" s="17">
        <v>20</v>
      </c>
      <c r="H130" s="19">
        <f>G130/G134</f>
        <v>0.51282051282051277</v>
      </c>
      <c r="I130" s="21">
        <v>145731</v>
      </c>
      <c r="J130" s="65">
        <f>(E130-I130)/E130</f>
        <v>0.29109994458900401</v>
      </c>
    </row>
    <row r="131" spans="1:10">
      <c r="A131" s="114">
        <v>8632</v>
      </c>
      <c r="B131" s="33" t="s">
        <v>49</v>
      </c>
      <c r="C131" s="35">
        <v>4</v>
      </c>
      <c r="D131" s="44">
        <f>C131/C134</f>
        <v>0.4</v>
      </c>
      <c r="E131" s="37">
        <v>100896.71923636366</v>
      </c>
      <c r="F131" s="18">
        <v>2</v>
      </c>
      <c r="G131" s="18">
        <v>8</v>
      </c>
      <c r="H131" s="20">
        <f>G131/G134</f>
        <v>0.20512820512820512</v>
      </c>
      <c r="I131" s="22">
        <v>95288</v>
      </c>
      <c r="J131" s="66">
        <f>(E131-I131)/E131</f>
        <v>5.5588717639316935E-2</v>
      </c>
    </row>
    <row r="132" spans="1:10">
      <c r="A132" s="113">
        <v>26.010200000000001</v>
      </c>
      <c r="B132" s="33" t="s">
        <v>50</v>
      </c>
      <c r="C132" s="35">
        <v>4</v>
      </c>
      <c r="D132" s="44">
        <f>C132/C134</f>
        <v>0.4</v>
      </c>
      <c r="E132" s="37">
        <v>82005.922554545454</v>
      </c>
      <c r="F132" s="18">
        <v>2</v>
      </c>
      <c r="G132" s="18">
        <v>11</v>
      </c>
      <c r="H132" s="20">
        <f>G132/G134</f>
        <v>0.28205128205128205</v>
      </c>
      <c r="I132" s="22">
        <v>101401</v>
      </c>
      <c r="J132" s="72">
        <f>(E132-I132)/E132</f>
        <v>-0.23650825259058694</v>
      </c>
    </row>
    <row r="133" spans="1:10">
      <c r="A133" s="106"/>
      <c r="B133" s="33"/>
      <c r="C133" s="35"/>
      <c r="D133" s="44"/>
      <c r="E133" s="37"/>
      <c r="F133" s="18"/>
      <c r="G133" s="18"/>
      <c r="H133" s="20"/>
      <c r="I133" s="22"/>
      <c r="J133" s="67"/>
    </row>
    <row r="134" spans="1:10">
      <c r="A134" s="107"/>
      <c r="B134" s="34" t="s">
        <v>51</v>
      </c>
      <c r="C134" s="51">
        <f>C130+C131+C132</f>
        <v>10</v>
      </c>
      <c r="D134" s="51"/>
      <c r="E134" s="4">
        <f>SUMPRODUCT(C130:C132,E130:E132)/C134</f>
        <v>114275.73822545455</v>
      </c>
      <c r="F134" s="25"/>
      <c r="G134" s="25">
        <v>39</v>
      </c>
      <c r="H134" s="25"/>
      <c r="I134" s="26">
        <v>122880</v>
      </c>
      <c r="J134" s="73">
        <f>(E134-I134)/E134</f>
        <v>-7.5293862968271563E-2</v>
      </c>
    </row>
    <row r="135" spans="1:10">
      <c r="A135" s="105" t="s">
        <v>53</v>
      </c>
      <c r="B135" s="32" t="s">
        <v>48</v>
      </c>
      <c r="C135" s="35">
        <v>1</v>
      </c>
      <c r="D135" s="36">
        <f>C135/C139</f>
        <v>0.33333333333333331</v>
      </c>
      <c r="E135" s="37">
        <v>200788</v>
      </c>
      <c r="F135" s="17">
        <v>2</v>
      </c>
      <c r="G135" s="17">
        <v>157</v>
      </c>
      <c r="H135" s="19">
        <f>G135/G139</f>
        <v>0.63562753036437247</v>
      </c>
      <c r="I135" s="21">
        <v>213983</v>
      </c>
      <c r="J135" s="71">
        <f>(E135-I135)/E135</f>
        <v>-6.571607865011854E-2</v>
      </c>
    </row>
    <row r="136" spans="1:10">
      <c r="A136" s="114">
        <v>8743</v>
      </c>
      <c r="B136" s="33" t="s">
        <v>49</v>
      </c>
      <c r="C136" s="35">
        <v>2</v>
      </c>
      <c r="D136" s="44">
        <f>C136/C139</f>
        <v>0.66666666666666663</v>
      </c>
      <c r="E136" s="37">
        <v>105889</v>
      </c>
      <c r="F136" s="18">
        <v>2</v>
      </c>
      <c r="G136" s="18">
        <v>48</v>
      </c>
      <c r="H136" s="20">
        <f>G136/G139</f>
        <v>0.19433198380566802</v>
      </c>
      <c r="I136" s="22">
        <v>114255</v>
      </c>
      <c r="J136" s="72">
        <f>(E136-I136)/E136</f>
        <v>-7.9007262321865349E-2</v>
      </c>
    </row>
    <row r="137" spans="1:10">
      <c r="A137" s="113">
        <v>51.120100000000001</v>
      </c>
      <c r="B137" s="33" t="s">
        <v>50</v>
      </c>
      <c r="C137" s="35">
        <v>0</v>
      </c>
      <c r="D137" s="44">
        <f>C137/C139</f>
        <v>0</v>
      </c>
      <c r="E137" s="37"/>
      <c r="F137" s="18">
        <v>2</v>
      </c>
      <c r="G137" s="18">
        <v>42</v>
      </c>
      <c r="H137" s="20">
        <f>G137/G139</f>
        <v>0.17004048582995951</v>
      </c>
      <c r="I137" s="22">
        <v>97788</v>
      </c>
      <c r="J137" s="66"/>
    </row>
    <row r="138" spans="1:10">
      <c r="A138" s="106"/>
      <c r="B138" s="33"/>
      <c r="C138" s="35"/>
      <c r="D138" s="44"/>
      <c r="E138" s="37"/>
      <c r="F138" s="18"/>
      <c r="G138" s="18"/>
      <c r="H138" s="20"/>
      <c r="I138" s="22"/>
      <c r="J138" s="67"/>
    </row>
    <row r="139" spans="1:10">
      <c r="A139" s="107"/>
      <c r="B139" s="34" t="s">
        <v>51</v>
      </c>
      <c r="C139" s="51">
        <v>3</v>
      </c>
      <c r="D139" s="51"/>
      <c r="E139" s="4">
        <f>SUMPRODUCT(C135:C137,E135:E137)/C139</f>
        <v>137522</v>
      </c>
      <c r="F139" s="25"/>
      <c r="G139" s="25">
        <v>247</v>
      </c>
      <c r="H139" s="25"/>
      <c r="I139" s="26">
        <f>(I135*G135+I136*G136+I137*G137)/G139</f>
        <v>174844.8056680162</v>
      </c>
      <c r="J139" s="73">
        <f>(E139-I139)/E139</f>
        <v>-0.27139516345032938</v>
      </c>
    </row>
    <row r="140" spans="1:10">
      <c r="A140" s="105" t="s">
        <v>19</v>
      </c>
      <c r="B140" s="32" t="s">
        <v>48</v>
      </c>
      <c r="C140" s="35">
        <v>2</v>
      </c>
      <c r="D140" s="36">
        <f>C140/C144</f>
        <v>0.33333333333333331</v>
      </c>
      <c r="E140" s="37">
        <v>108858.17920909091</v>
      </c>
      <c r="F140" s="17">
        <v>5</v>
      </c>
      <c r="G140" s="17">
        <v>27</v>
      </c>
      <c r="H140" s="19">
        <f>G140/G144</f>
        <v>0.2967032967032967</v>
      </c>
      <c r="I140" s="21">
        <v>137788.74074074073</v>
      </c>
      <c r="J140" s="71">
        <f>(E140-I140)/E140</f>
        <v>-0.26576378313365889</v>
      </c>
    </row>
    <row r="141" spans="1:10">
      <c r="A141" s="114">
        <v>3150</v>
      </c>
      <c r="B141" s="33" t="s">
        <v>49</v>
      </c>
      <c r="C141" s="35">
        <v>1</v>
      </c>
      <c r="D141" s="44">
        <f>C141/C144</f>
        <v>0.16666666666666666</v>
      </c>
      <c r="E141" s="37">
        <v>81199.061100000006</v>
      </c>
      <c r="F141" s="18">
        <v>7</v>
      </c>
      <c r="G141" s="18">
        <v>22</v>
      </c>
      <c r="H141" s="20">
        <f>G141/G144</f>
        <v>0.24175824175824176</v>
      </c>
      <c r="I141" s="22">
        <v>94397.772727272721</v>
      </c>
      <c r="J141" s="72">
        <f>(E141-I141)/E141</f>
        <v>-0.16254758920202236</v>
      </c>
    </row>
    <row r="142" spans="1:10">
      <c r="A142" s="117" t="s">
        <v>95</v>
      </c>
      <c r="B142" s="33" t="s">
        <v>50</v>
      </c>
      <c r="C142" s="35">
        <v>3</v>
      </c>
      <c r="D142" s="44">
        <f>C142/C144</f>
        <v>0.5</v>
      </c>
      <c r="E142" s="37">
        <v>79179.384299999991</v>
      </c>
      <c r="F142" s="18">
        <v>7</v>
      </c>
      <c r="G142" s="18">
        <v>42</v>
      </c>
      <c r="H142" s="20">
        <f>G142/G144</f>
        <v>0.46153846153846156</v>
      </c>
      <c r="I142" s="22">
        <v>73641.428571428565</v>
      </c>
      <c r="J142" s="66">
        <f>(E142-I142)/E142</f>
        <v>6.9941889262347123E-2</v>
      </c>
    </row>
    <row r="143" spans="1:10">
      <c r="A143" s="119" t="s">
        <v>94</v>
      </c>
      <c r="B143" s="33"/>
      <c r="C143" s="35"/>
      <c r="D143" s="44"/>
      <c r="E143" s="37"/>
      <c r="F143" s="18"/>
      <c r="G143" s="18"/>
      <c r="H143" s="20"/>
      <c r="I143" s="22"/>
      <c r="J143" s="67"/>
    </row>
    <row r="144" spans="1:10">
      <c r="A144" s="107"/>
      <c r="B144" s="34" t="s">
        <v>51</v>
      </c>
      <c r="C144" s="51">
        <f>C140+C141+C142</f>
        <v>6</v>
      </c>
      <c r="D144" s="51"/>
      <c r="E144" s="4">
        <f>SUMPRODUCT(C140:C142,E140:E142)/C144</f>
        <v>89408.928736363639</v>
      </c>
      <c r="F144" s="25"/>
      <c r="G144" s="25">
        <f>G140+G141+G142</f>
        <v>91</v>
      </c>
      <c r="H144" s="25"/>
      <c r="I144" s="26">
        <v>97692</v>
      </c>
      <c r="J144" s="73">
        <f>(E144-I144)/E144</f>
        <v>-9.2642551260851205E-2</v>
      </c>
    </row>
    <row r="145" spans="1:10">
      <c r="A145" s="105" t="s">
        <v>18</v>
      </c>
      <c r="B145" s="32" t="s">
        <v>48</v>
      </c>
      <c r="C145" s="35">
        <v>0</v>
      </c>
      <c r="D145" s="36">
        <f>C145/C149</f>
        <v>0</v>
      </c>
      <c r="E145" s="37"/>
      <c r="F145" s="17">
        <v>2</v>
      </c>
      <c r="G145" s="17">
        <v>13</v>
      </c>
      <c r="H145" s="19">
        <f>G145/G149</f>
        <v>0.44827586206896552</v>
      </c>
      <c r="I145" s="21">
        <v>153653</v>
      </c>
      <c r="J145" s="65"/>
    </row>
    <row r="146" spans="1:10">
      <c r="A146" s="114">
        <v>8613</v>
      </c>
      <c r="B146" s="33" t="s">
        <v>49</v>
      </c>
      <c r="C146" s="35">
        <v>1</v>
      </c>
      <c r="D146" s="44">
        <f>C146/C149</f>
        <v>1</v>
      </c>
      <c r="E146" s="37">
        <v>103020.06059999998</v>
      </c>
      <c r="F146" s="18">
        <v>2</v>
      </c>
      <c r="G146" s="18">
        <v>11</v>
      </c>
      <c r="H146" s="20">
        <f>G146/G149</f>
        <v>0.37931034482758619</v>
      </c>
      <c r="I146" s="22">
        <v>81590</v>
      </c>
      <c r="J146" s="66">
        <f>(E146-I146)/E146</f>
        <v>0.20801832648116289</v>
      </c>
    </row>
    <row r="147" spans="1:10">
      <c r="A147" s="113">
        <v>26.090800000000002</v>
      </c>
      <c r="B147" s="33" t="s">
        <v>50</v>
      </c>
      <c r="C147" s="35">
        <v>0</v>
      </c>
      <c r="D147" s="44">
        <f>C147/C149</f>
        <v>0</v>
      </c>
      <c r="E147" s="37"/>
      <c r="F147" s="18">
        <v>2</v>
      </c>
      <c r="G147" s="18">
        <v>5</v>
      </c>
      <c r="H147" s="20">
        <f>G147/G149</f>
        <v>0.17241379310344829</v>
      </c>
      <c r="I147" s="22">
        <v>71260</v>
      </c>
      <c r="J147" s="66"/>
    </row>
    <row r="148" spans="1:10">
      <c r="A148" s="106"/>
      <c r="B148" s="33"/>
      <c r="C148" s="35"/>
      <c r="D148" s="44"/>
      <c r="E148" s="37"/>
      <c r="F148" s="18"/>
      <c r="G148" s="18"/>
      <c r="H148" s="20"/>
      <c r="I148" s="22"/>
      <c r="J148" s="67"/>
    </row>
    <row r="149" spans="1:10">
      <c r="A149" s="107"/>
      <c r="B149" s="34" t="s">
        <v>51</v>
      </c>
      <c r="C149" s="51">
        <v>1</v>
      </c>
      <c r="D149" s="51"/>
      <c r="E149" s="4">
        <f>SUMPRODUCT(C145:C147,E145:E147)/C149</f>
        <v>103020.06059999998</v>
      </c>
      <c r="F149" s="25"/>
      <c r="G149" s="25">
        <v>29</v>
      </c>
      <c r="H149" s="25"/>
      <c r="I149" s="26">
        <f>(I145*G145+I146*G146+I147*G147)/G149</f>
        <v>112113.06896551725</v>
      </c>
      <c r="J149" s="73">
        <f>(E149-I149)/E149</f>
        <v>-8.8264443959347322E-2</v>
      </c>
    </row>
    <row r="150" spans="1:10">
      <c r="A150" s="105" t="s">
        <v>54</v>
      </c>
      <c r="B150" s="32" t="s">
        <v>48</v>
      </c>
      <c r="C150" s="35">
        <v>2</v>
      </c>
      <c r="D150" s="36">
        <f>C150/C154</f>
        <v>0.4</v>
      </c>
      <c r="E150" s="37">
        <v>175482</v>
      </c>
      <c r="F150" s="17"/>
      <c r="G150" s="17"/>
      <c r="H150" s="19"/>
      <c r="I150" s="21"/>
      <c r="J150" s="23"/>
    </row>
    <row r="151" spans="1:10">
      <c r="A151" s="114">
        <v>8739</v>
      </c>
      <c r="B151" s="33" t="s">
        <v>49</v>
      </c>
      <c r="C151" s="35">
        <v>1</v>
      </c>
      <c r="D151" s="44">
        <f>C151/C154</f>
        <v>0.2</v>
      </c>
      <c r="E151" s="37">
        <v>114714</v>
      </c>
      <c r="F151" s="18"/>
      <c r="G151" s="18"/>
      <c r="H151" s="20"/>
      <c r="I151" s="22"/>
      <c r="J151" s="28"/>
    </row>
    <row r="152" spans="1:10">
      <c r="A152" s="106"/>
      <c r="B152" s="33" t="s">
        <v>50</v>
      </c>
      <c r="C152" s="35">
        <v>2</v>
      </c>
      <c r="D152" s="44">
        <f>C152/C154</f>
        <v>0.4</v>
      </c>
      <c r="E152" s="37">
        <v>95481</v>
      </c>
      <c r="F152" s="18"/>
      <c r="G152" s="18"/>
      <c r="H152" s="20"/>
      <c r="I152" s="22"/>
      <c r="J152" s="24"/>
    </row>
    <row r="153" spans="1:10">
      <c r="A153" s="106"/>
      <c r="B153" s="33"/>
      <c r="C153" s="35"/>
      <c r="D153" s="44"/>
      <c r="E153" s="37"/>
      <c r="F153" s="18"/>
      <c r="G153" s="18"/>
      <c r="H153" s="20"/>
      <c r="I153" s="22"/>
      <c r="J153" s="24"/>
    </row>
    <row r="154" spans="1:10">
      <c r="A154" s="107"/>
      <c r="B154" s="34" t="s">
        <v>51</v>
      </c>
      <c r="C154" s="51">
        <v>5</v>
      </c>
      <c r="D154" s="51"/>
      <c r="E154" s="4">
        <f>SUMPRODUCT(C150:C152,E150:E152)/C154</f>
        <v>131328</v>
      </c>
      <c r="F154" s="25"/>
      <c r="G154" s="25"/>
      <c r="H154" s="25"/>
      <c r="I154" s="26"/>
      <c r="J154" s="27"/>
    </row>
    <row r="155" spans="1:10">
      <c r="A155" s="29" t="s">
        <v>150</v>
      </c>
      <c r="B155" s="41" t="s">
        <v>48</v>
      </c>
      <c r="C155" s="38">
        <v>128</v>
      </c>
      <c r="D155" s="45">
        <f>C155/C159</f>
        <v>0.42666666666666669</v>
      </c>
      <c r="E155" s="48">
        <v>105202.61976285503</v>
      </c>
      <c r="F155" s="52"/>
      <c r="G155" s="52">
        <v>4115</v>
      </c>
      <c r="H155" s="53">
        <f>G155/G159</f>
        <v>0.4864066193853428</v>
      </c>
      <c r="I155" s="54">
        <v>129644.08554070473</v>
      </c>
      <c r="J155" s="74">
        <f>(E155-I155)/E155</f>
        <v>-0.23232753930410682</v>
      </c>
    </row>
    <row r="156" spans="1:10">
      <c r="A156" s="30"/>
      <c r="B156" s="42" t="s">
        <v>49</v>
      </c>
      <c r="C156" s="39">
        <v>109</v>
      </c>
      <c r="D156" s="46">
        <f>C156/C159</f>
        <v>0.36333333333333334</v>
      </c>
      <c r="E156" s="49">
        <v>75293.315203211037</v>
      </c>
      <c r="F156" s="56"/>
      <c r="G156" s="56">
        <v>2525</v>
      </c>
      <c r="H156" s="57">
        <f>G156/G159</f>
        <v>0.29846335697399529</v>
      </c>
      <c r="I156" s="58">
        <v>86601.35247524752</v>
      </c>
      <c r="J156" s="69">
        <f>(E156-I156)/E156</f>
        <v>-0.15018647062514029</v>
      </c>
    </row>
    <row r="157" spans="1:10">
      <c r="A157" s="30"/>
      <c r="B157" s="42" t="s">
        <v>50</v>
      </c>
      <c r="C157" s="39">
        <v>63</v>
      </c>
      <c r="D157" s="46">
        <f>C157/C159</f>
        <v>0.21</v>
      </c>
      <c r="E157" s="49">
        <v>72329.705962337641</v>
      </c>
      <c r="F157" s="56"/>
      <c r="G157" s="56">
        <v>1820</v>
      </c>
      <c r="H157" s="57">
        <f>G157/G159</f>
        <v>0.21513002364066194</v>
      </c>
      <c r="I157" s="58">
        <v>76365.59560439561</v>
      </c>
      <c r="J157" s="69">
        <f>(E157-I157)/E157</f>
        <v>-5.5798507519987335E-2</v>
      </c>
    </row>
    <row r="158" spans="1:10">
      <c r="A158" s="30"/>
      <c r="B158" s="42"/>
      <c r="C158" s="39"/>
      <c r="D158" s="46"/>
      <c r="E158" s="49"/>
      <c r="F158" s="56"/>
      <c r="G158" s="56"/>
      <c r="H158" s="57"/>
      <c r="I158" s="58"/>
      <c r="J158" s="59"/>
    </row>
    <row r="159" spans="1:10">
      <c r="A159" s="31"/>
      <c r="B159" s="43" t="s">
        <v>51</v>
      </c>
      <c r="C159" s="40">
        <v>300</v>
      </c>
      <c r="D159" s="47"/>
      <c r="E159" s="50">
        <v>87432.26054140905</v>
      </c>
      <c r="F159" s="60"/>
      <c r="G159" s="60">
        <v>8460</v>
      </c>
      <c r="H159" s="60"/>
      <c r="I159" s="61">
        <f>(I155*G155+I156*G156+I157*G157)/G159</f>
        <v>105335.60413711584</v>
      </c>
      <c r="J159" s="70">
        <f>(+E159-I159)/E159</f>
        <v>-0.20476816548998558</v>
      </c>
    </row>
    <row r="160" spans="1:10">
      <c r="A160" s="105" t="s">
        <v>43</v>
      </c>
      <c r="B160" s="32" t="s">
        <v>48</v>
      </c>
      <c r="C160" s="35">
        <v>11</v>
      </c>
      <c r="D160" s="36">
        <f>C160/C164</f>
        <v>0.34375</v>
      </c>
      <c r="E160" s="37">
        <v>105853.57887272727</v>
      </c>
      <c r="F160" s="17">
        <v>12</v>
      </c>
      <c r="G160" s="17">
        <v>285</v>
      </c>
      <c r="H160" s="19">
        <f>G160/G164</f>
        <v>0.50983899821109124</v>
      </c>
      <c r="I160" s="21">
        <v>128240.07368421053</v>
      </c>
      <c r="J160" s="71">
        <f>(E160-I160)/E160</f>
        <v>-0.21148547880841689</v>
      </c>
    </row>
    <row r="161" spans="1:10">
      <c r="A161" s="114">
        <v>8434</v>
      </c>
      <c r="B161" s="33" t="s">
        <v>49</v>
      </c>
      <c r="C161" s="35">
        <v>14</v>
      </c>
      <c r="D161" s="44">
        <f>C161/C164</f>
        <v>0.4375</v>
      </c>
      <c r="E161" s="37">
        <v>82231.912349999999</v>
      </c>
      <c r="F161" s="18">
        <v>10</v>
      </c>
      <c r="G161" s="18">
        <v>146</v>
      </c>
      <c r="H161" s="20">
        <f>G161/G164</f>
        <v>0.26118067978533094</v>
      </c>
      <c r="I161" s="22">
        <v>89700.506849315076</v>
      </c>
      <c r="J161" s="72">
        <f>(E161-I161)/E161</f>
        <v>-9.0823553604430757E-2</v>
      </c>
    </row>
    <row r="162" spans="1:10">
      <c r="A162" s="117" t="s">
        <v>96</v>
      </c>
      <c r="B162" s="33" t="s">
        <v>50</v>
      </c>
      <c r="C162" s="35">
        <v>7</v>
      </c>
      <c r="D162" s="44">
        <f>C162/C164</f>
        <v>0.21875</v>
      </c>
      <c r="E162" s="37">
        <v>80579.330871428567</v>
      </c>
      <c r="F162" s="18">
        <v>12</v>
      </c>
      <c r="G162" s="18">
        <v>128</v>
      </c>
      <c r="H162" s="20">
        <f>G162/G164</f>
        <v>0.22898032200357782</v>
      </c>
      <c r="I162" s="22">
        <v>80301.546875</v>
      </c>
      <c r="J162" s="66">
        <f>(E162-I162)/E162</f>
        <v>3.4473356060972463E-3</v>
      </c>
    </row>
    <row r="163" spans="1:10">
      <c r="A163" s="119" t="s">
        <v>97</v>
      </c>
      <c r="B163" s="33"/>
      <c r="C163" s="35"/>
      <c r="D163" s="44"/>
      <c r="E163" s="37"/>
      <c r="F163" s="18"/>
      <c r="G163" s="18"/>
      <c r="H163" s="20"/>
      <c r="I163" s="22"/>
      <c r="J163" s="67"/>
    </row>
    <row r="164" spans="1:10">
      <c r="A164" s="107"/>
      <c r="B164" s="34" t="s">
        <v>51</v>
      </c>
      <c r="C164" s="51">
        <f>C160+C161+C162</f>
        <v>32</v>
      </c>
      <c r="D164" s="51"/>
      <c r="E164" s="4">
        <f>SUMPRODUCT(C160:C162,E160:E162)/C164</f>
        <v>89990.35801874999</v>
      </c>
      <c r="F164" s="25"/>
      <c r="G164" s="25">
        <f>G160+G161+G162</f>
        <v>559</v>
      </c>
      <c r="H164" s="25"/>
      <c r="I164" s="26">
        <f>(I160*G160+I161*G161+I162*G162)/G164</f>
        <v>107197.30411449017</v>
      </c>
      <c r="J164" s="73">
        <f>(E164-I164)/E164</f>
        <v>-0.19120877474623463</v>
      </c>
    </row>
    <row r="165" spans="1:10">
      <c r="A165" s="105" t="s">
        <v>31</v>
      </c>
      <c r="B165" s="32" t="s">
        <v>48</v>
      </c>
      <c r="C165" s="35">
        <v>12</v>
      </c>
      <c r="D165" s="36">
        <f>C165/C169</f>
        <v>0.6</v>
      </c>
      <c r="E165" s="37">
        <v>133034.62702499999</v>
      </c>
      <c r="F165" s="17">
        <v>19</v>
      </c>
      <c r="G165" s="17">
        <v>350</v>
      </c>
      <c r="H165" s="19">
        <f>G165/G169</f>
        <v>0.60137457044673537</v>
      </c>
      <c r="I165" s="21">
        <v>152535</v>
      </c>
      <c r="J165" s="71">
        <f>(E165-I165)/E165</f>
        <v>-0.14658118274226062</v>
      </c>
    </row>
    <row r="166" spans="1:10">
      <c r="A166" s="114">
        <v>1540</v>
      </c>
      <c r="B166" s="33" t="s">
        <v>49</v>
      </c>
      <c r="C166" s="35">
        <v>3</v>
      </c>
      <c r="D166" s="44">
        <f>C166/C169</f>
        <v>0.15</v>
      </c>
      <c r="E166" s="37">
        <v>96506.530199999994</v>
      </c>
      <c r="F166" s="18">
        <v>19</v>
      </c>
      <c r="G166" s="18">
        <v>115</v>
      </c>
      <c r="H166" s="20">
        <f>G166/G169</f>
        <v>0.19759450171821305</v>
      </c>
      <c r="I166" s="22">
        <v>95956</v>
      </c>
      <c r="J166" s="66">
        <f>(E166-I166)/E166</f>
        <v>5.704590133528537E-3</v>
      </c>
    </row>
    <row r="167" spans="1:10">
      <c r="A167" s="117">
        <v>40.0501</v>
      </c>
      <c r="B167" s="33" t="s">
        <v>50</v>
      </c>
      <c r="C167" s="35">
        <v>5</v>
      </c>
      <c r="D167" s="44">
        <f>C167/C169</f>
        <v>0.25</v>
      </c>
      <c r="E167" s="37">
        <v>77823.689579999991</v>
      </c>
      <c r="F167" s="18">
        <v>20</v>
      </c>
      <c r="G167" s="18">
        <v>117</v>
      </c>
      <c r="H167" s="20">
        <f>G167/G169</f>
        <v>0.20103092783505155</v>
      </c>
      <c r="I167" s="22">
        <v>85478</v>
      </c>
      <c r="J167" s="72">
        <f>(E167-I167)/E167</f>
        <v>-9.8354504410018362E-2</v>
      </c>
    </row>
    <row r="168" spans="1:10">
      <c r="A168" s="106"/>
      <c r="B168" s="33"/>
      <c r="C168" s="35"/>
      <c r="D168" s="44"/>
      <c r="E168" s="37"/>
      <c r="F168" s="18"/>
      <c r="G168" s="18"/>
      <c r="H168" s="20"/>
      <c r="I168" s="22"/>
      <c r="J168" s="67"/>
    </row>
    <row r="169" spans="1:10">
      <c r="A169" s="107"/>
      <c r="B169" s="34" t="s">
        <v>51</v>
      </c>
      <c r="C169" s="51">
        <f>C165+C166+C167</f>
        <v>20</v>
      </c>
      <c r="D169" s="51"/>
      <c r="E169" s="4">
        <f>SUMPRODUCT(C165:C167,E165:E167)/C169</f>
        <v>113752.67814</v>
      </c>
      <c r="F169" s="25"/>
      <c r="G169" s="25">
        <f>G165+G166+G167</f>
        <v>582</v>
      </c>
      <c r="H169" s="25"/>
      <c r="I169" s="26">
        <f>(I165*G165+I166*G166+I167*G167)/G169</f>
        <v>127874.76975945017</v>
      </c>
      <c r="J169" s="73">
        <f>(E169-I169)/E169</f>
        <v>-0.12414733305944266</v>
      </c>
    </row>
    <row r="170" spans="1:10">
      <c r="A170" s="105" t="s">
        <v>42</v>
      </c>
      <c r="B170" s="32" t="s">
        <v>48</v>
      </c>
      <c r="C170" s="35">
        <v>5</v>
      </c>
      <c r="D170" s="36">
        <f>C170/C174</f>
        <v>0.29411764705882354</v>
      </c>
      <c r="E170" s="37">
        <v>102597.03017999999</v>
      </c>
      <c r="F170" s="17">
        <v>19</v>
      </c>
      <c r="G170" s="17">
        <v>218</v>
      </c>
      <c r="H170" s="19">
        <f>G170/G174</f>
        <v>0.53960396039603964</v>
      </c>
      <c r="I170" s="21">
        <v>128671.6880733945</v>
      </c>
      <c r="J170" s="71">
        <f>(E170-I170)/E170</f>
        <v>-0.25414632224391076</v>
      </c>
    </row>
    <row r="171" spans="1:10">
      <c r="A171" s="114">
        <v>8626</v>
      </c>
      <c r="B171" s="33" t="s">
        <v>49</v>
      </c>
      <c r="C171" s="35">
        <v>7</v>
      </c>
      <c r="D171" s="44">
        <f>C171/C174</f>
        <v>0.41176470588235292</v>
      </c>
      <c r="E171" s="37">
        <v>80509.441757142864</v>
      </c>
      <c r="F171" s="18">
        <v>17</v>
      </c>
      <c r="G171" s="18">
        <v>89</v>
      </c>
      <c r="H171" s="20">
        <f>G171/G174</f>
        <v>0.2202970297029703</v>
      </c>
      <c r="I171" s="22">
        <v>88870.887640449437</v>
      </c>
      <c r="J171" s="72">
        <f>(E171-I171)/E171</f>
        <v>-0.10385671171996096</v>
      </c>
    </row>
    <row r="172" spans="1:10">
      <c r="A172" s="117" t="s">
        <v>98</v>
      </c>
      <c r="B172" s="33" t="s">
        <v>50</v>
      </c>
      <c r="C172" s="35">
        <v>5</v>
      </c>
      <c r="D172" s="44">
        <f>C172/C174</f>
        <v>0.29411764705882354</v>
      </c>
      <c r="E172" s="37">
        <v>83408.934305454546</v>
      </c>
      <c r="F172" s="18">
        <v>19</v>
      </c>
      <c r="G172" s="18">
        <v>97</v>
      </c>
      <c r="H172" s="20">
        <f>G172/G174</f>
        <v>0.24009900990099009</v>
      </c>
      <c r="I172" s="22">
        <v>76473.257731958758</v>
      </c>
      <c r="J172" s="66">
        <f>(E172-I172)/E172</f>
        <v>8.3152681799007561E-2</v>
      </c>
    </row>
    <row r="173" spans="1:10">
      <c r="A173" s="119">
        <v>3.0104000000000002</v>
      </c>
      <c r="B173" s="33"/>
      <c r="C173" s="35"/>
      <c r="D173" s="44"/>
      <c r="E173" s="37"/>
      <c r="F173" s="18"/>
      <c r="G173" s="18"/>
      <c r="H173" s="20"/>
      <c r="I173" s="22"/>
      <c r="J173" s="67"/>
    </row>
    <row r="174" spans="1:10">
      <c r="A174" s="107"/>
      <c r="B174" s="34" t="s">
        <v>51</v>
      </c>
      <c r="C174" s="51">
        <f>C170+C171+C172</f>
        <v>17</v>
      </c>
      <c r="D174" s="51"/>
      <c r="E174" s="4">
        <f>SUMPRODUCT(C170:C172,E170:E172)/C174</f>
        <v>87858.583219251334</v>
      </c>
      <c r="F174" s="25"/>
      <c r="G174" s="25">
        <f>G170+G171+G172</f>
        <v>404</v>
      </c>
      <c r="H174" s="25"/>
      <c r="I174" s="26">
        <f>(I170*G170+I171*G171+I172*G172)/G174</f>
        <v>107370.89851485149</v>
      </c>
      <c r="J174" s="73">
        <f>(E174-I174)/E174</f>
        <v>-0.2220877526206759</v>
      </c>
    </row>
    <row r="175" spans="1:10">
      <c r="A175" s="105" t="s">
        <v>38</v>
      </c>
      <c r="B175" s="32" t="s">
        <v>48</v>
      </c>
      <c r="C175" s="35">
        <v>9</v>
      </c>
      <c r="D175" s="36">
        <f>C175/C179</f>
        <v>0.5625</v>
      </c>
      <c r="E175" s="37">
        <v>137444.31479999999</v>
      </c>
      <c r="F175" s="17">
        <v>21</v>
      </c>
      <c r="G175" s="17">
        <v>552</v>
      </c>
      <c r="H175" s="19">
        <f>G175/G179</f>
        <v>0.67399267399267404</v>
      </c>
      <c r="I175" s="21">
        <v>136366.77355072464</v>
      </c>
      <c r="J175" s="65">
        <f>(E175-I175)/E175</f>
        <v>7.8398386346013715E-3</v>
      </c>
    </row>
    <row r="176" spans="1:10">
      <c r="A176" s="114">
        <v>2970</v>
      </c>
      <c r="B176" s="33" t="s">
        <v>49</v>
      </c>
      <c r="C176" s="35">
        <v>4</v>
      </c>
      <c r="D176" s="44">
        <f>C176/C179</f>
        <v>0.25</v>
      </c>
      <c r="E176" s="37">
        <v>86590.431000000011</v>
      </c>
      <c r="F176" s="18">
        <v>21</v>
      </c>
      <c r="G176" s="18">
        <v>131</v>
      </c>
      <c r="H176" s="20">
        <f>G176/G179</f>
        <v>0.15995115995115994</v>
      </c>
      <c r="I176" s="22">
        <v>93274.435114503824</v>
      </c>
      <c r="J176" s="72">
        <f>(E176-I176)/E176</f>
        <v>-7.7191024889387741E-2</v>
      </c>
    </row>
    <row r="177" spans="1:10">
      <c r="A177" s="117">
        <v>40.080100000000002</v>
      </c>
      <c r="B177" s="33" t="s">
        <v>50</v>
      </c>
      <c r="C177" s="35">
        <v>3</v>
      </c>
      <c r="D177" s="44">
        <f>C177/C179</f>
        <v>0.1875</v>
      </c>
      <c r="E177" s="37">
        <v>81986.346000000005</v>
      </c>
      <c r="F177" s="18">
        <v>21</v>
      </c>
      <c r="G177" s="18">
        <v>136</v>
      </c>
      <c r="H177" s="20">
        <f>G177/G179</f>
        <v>0.16605616605616605</v>
      </c>
      <c r="I177" s="22">
        <v>86285.058823529413</v>
      </c>
      <c r="J177" s="72">
        <f>(E177-I177)/E177</f>
        <v>-5.2432057693233544E-2</v>
      </c>
    </row>
    <row r="178" spans="1:10">
      <c r="A178" s="113">
        <v>40.020099999999999</v>
      </c>
      <c r="B178" s="33"/>
      <c r="C178" s="35"/>
      <c r="D178" s="44"/>
      <c r="E178" s="37"/>
      <c r="F178" s="18"/>
      <c r="G178" s="18"/>
      <c r="H178" s="20"/>
      <c r="I178" s="22"/>
      <c r="J178" s="67"/>
    </row>
    <row r="179" spans="1:10">
      <c r="A179" s="107"/>
      <c r="B179" s="34" t="s">
        <v>51</v>
      </c>
      <c r="C179" s="51">
        <f>C175+C176+C177</f>
        <v>16</v>
      </c>
      <c r="D179" s="51"/>
      <c r="E179" s="4">
        <f>SUMPRODUCT(C175:C177,E175:E177)/C179</f>
        <v>114332.47470000001</v>
      </c>
      <c r="F179" s="25"/>
      <c r="G179" s="25">
        <f>G175+G176+G177</f>
        <v>819</v>
      </c>
      <c r="H179" s="25"/>
      <c r="I179" s="26">
        <f>(I175*G175+I176*G176+I177*G177)/G179</f>
        <v>121157.7264957265</v>
      </c>
      <c r="J179" s="73">
        <f>(E179-I179)/E179</f>
        <v>-5.969652816170954E-2</v>
      </c>
    </row>
    <row r="180" spans="1:10">
      <c r="A180" s="105" t="s">
        <v>37</v>
      </c>
      <c r="B180" s="32" t="s">
        <v>48</v>
      </c>
      <c r="C180" s="35">
        <v>16</v>
      </c>
      <c r="D180" s="36">
        <f>C180/C184</f>
        <v>0.44444444444444442</v>
      </c>
      <c r="E180" s="37">
        <v>97099.425449999995</v>
      </c>
      <c r="F180" s="17">
        <v>21</v>
      </c>
      <c r="G180" s="17">
        <v>716</v>
      </c>
      <c r="H180" s="19">
        <f>G180/G184</f>
        <v>0.56068911511354735</v>
      </c>
      <c r="I180" s="21">
        <v>132882.38547486035</v>
      </c>
      <c r="J180" s="71">
        <f>(E180-I180)/E180</f>
        <v>-0.36851876166132713</v>
      </c>
    </row>
    <row r="181" spans="1:10">
      <c r="A181" s="114">
        <v>2530</v>
      </c>
      <c r="B181" s="33" t="s">
        <v>49</v>
      </c>
      <c r="C181" s="35">
        <v>10</v>
      </c>
      <c r="D181" s="44">
        <f>C181/C184</f>
        <v>0.27777777777777779</v>
      </c>
      <c r="E181" s="37">
        <v>79909.790039999993</v>
      </c>
      <c r="F181" s="18">
        <v>21</v>
      </c>
      <c r="G181" s="18">
        <v>279</v>
      </c>
      <c r="H181" s="20">
        <f>G181/G184</f>
        <v>0.21848081440877057</v>
      </c>
      <c r="I181" s="22">
        <v>96278.204301075268</v>
      </c>
      <c r="J181" s="72">
        <f>(E181-I181)/E181</f>
        <v>-0.20483615653203233</v>
      </c>
    </row>
    <row r="182" spans="1:10">
      <c r="A182" s="117" t="s">
        <v>99</v>
      </c>
      <c r="B182" s="33" t="s">
        <v>50</v>
      </c>
      <c r="C182" s="35">
        <v>10</v>
      </c>
      <c r="D182" s="44">
        <f>C182/C184</f>
        <v>0.27777777777777779</v>
      </c>
      <c r="E182" s="37">
        <v>73481.832900000009</v>
      </c>
      <c r="F182" s="18">
        <v>21</v>
      </c>
      <c r="G182" s="18">
        <v>282</v>
      </c>
      <c r="H182" s="20">
        <f>G182/G184</f>
        <v>0.22083007047768208</v>
      </c>
      <c r="I182" s="22">
        <v>86516.159574468082</v>
      </c>
      <c r="J182" s="72">
        <f>(E182-I182)/E182</f>
        <v>-0.17738162155272086</v>
      </c>
    </row>
    <row r="183" spans="1:10">
      <c r="A183" s="117">
        <v>27.0501</v>
      </c>
      <c r="B183" s="33"/>
      <c r="C183" s="35"/>
      <c r="D183" s="44"/>
      <c r="E183" s="37"/>
      <c r="F183" s="18"/>
      <c r="G183" s="18"/>
      <c r="H183" s="20"/>
      <c r="I183" s="22"/>
      <c r="J183" s="67"/>
    </row>
    <row r="184" spans="1:10">
      <c r="A184" s="107"/>
      <c r="B184" s="34" t="s">
        <v>51</v>
      </c>
      <c r="C184" s="51">
        <f>C180+C181+C182</f>
        <v>36</v>
      </c>
      <c r="D184" s="51"/>
      <c r="E184" s="4">
        <f>SUMPRODUCT(C180:C182,E180:E182)/C184</f>
        <v>85764.084350000005</v>
      </c>
      <c r="F184" s="25"/>
      <c r="G184" s="25">
        <f>G180+G181+G182</f>
        <v>1277</v>
      </c>
      <c r="H184" s="25"/>
      <c r="I184" s="26">
        <f>(I180*G180+I181*G181+I182*G182)/G184</f>
        <v>114646.01722787783</v>
      </c>
      <c r="J184" s="73">
        <f>(E184-I184)/E184</f>
        <v>-0.33676023124099064</v>
      </c>
    </row>
    <row r="185" spans="1:10">
      <c r="A185" s="105" t="s">
        <v>30</v>
      </c>
      <c r="B185" s="32" t="s">
        <v>48</v>
      </c>
      <c r="C185" s="35">
        <v>5</v>
      </c>
      <c r="D185" s="36">
        <f>C185/C189</f>
        <v>0.35714285714285715</v>
      </c>
      <c r="E185" s="37">
        <v>94230.557820000002</v>
      </c>
      <c r="F185" s="17">
        <v>16</v>
      </c>
      <c r="G185" s="17">
        <v>101</v>
      </c>
      <c r="H185" s="19">
        <f>G185/G189</f>
        <v>0.41224489795918368</v>
      </c>
      <c r="I185" s="21">
        <v>118856</v>
      </c>
      <c r="J185" s="71">
        <f>(E185-I185)/E185</f>
        <v>-0.26133180944380829</v>
      </c>
    </row>
    <row r="186" spans="1:10">
      <c r="A186" s="114">
        <v>1250</v>
      </c>
      <c r="B186" s="33" t="s">
        <v>49</v>
      </c>
      <c r="C186" s="35">
        <v>6</v>
      </c>
      <c r="D186" s="44">
        <f>C186/C189</f>
        <v>0.42857142857142855</v>
      </c>
      <c r="E186" s="37">
        <v>75211.250849999997</v>
      </c>
      <c r="F186" s="18">
        <v>16</v>
      </c>
      <c r="G186" s="18">
        <v>93</v>
      </c>
      <c r="H186" s="20">
        <f>G186/G189</f>
        <v>0.37959183673469388</v>
      </c>
      <c r="I186" s="22">
        <v>85181</v>
      </c>
      <c r="J186" s="72">
        <f>(E186-I186)/E186</f>
        <v>-0.13255661935318025</v>
      </c>
    </row>
    <row r="187" spans="1:10">
      <c r="A187" s="117">
        <v>45.020099999999999</v>
      </c>
      <c r="B187" s="33" t="s">
        <v>50</v>
      </c>
      <c r="C187" s="35">
        <v>3</v>
      </c>
      <c r="D187" s="44">
        <f>C187/C189</f>
        <v>0.21428571428571427</v>
      </c>
      <c r="E187" s="37">
        <v>67002.844500000007</v>
      </c>
      <c r="F187" s="18">
        <v>16</v>
      </c>
      <c r="G187" s="18">
        <v>51</v>
      </c>
      <c r="H187" s="20">
        <f>G187/G189</f>
        <v>0.20816326530612245</v>
      </c>
      <c r="I187" s="22">
        <v>71103</v>
      </c>
      <c r="J187" s="72">
        <f>(E187-I187)/E187</f>
        <v>-6.119375275179538E-2</v>
      </c>
    </row>
    <row r="188" spans="1:10">
      <c r="A188" s="116">
        <v>45.030099999999997</v>
      </c>
      <c r="B188" s="33"/>
      <c r="C188" s="35"/>
      <c r="D188" s="44"/>
      <c r="E188" s="37"/>
      <c r="F188" s="18"/>
      <c r="G188" s="18"/>
      <c r="H188" s="20"/>
      <c r="I188" s="22"/>
      <c r="J188" s="67"/>
    </row>
    <row r="189" spans="1:10">
      <c r="A189" s="107"/>
      <c r="B189" s="34" t="s">
        <v>51</v>
      </c>
      <c r="C189" s="51">
        <f>C185+C186+C187</f>
        <v>14</v>
      </c>
      <c r="D189" s="51"/>
      <c r="E189" s="4">
        <f>SUMPRODUCT(C185:C187,E185:E187)/C189</f>
        <v>80244.916264285697</v>
      </c>
      <c r="F189" s="25"/>
      <c r="G189" s="25">
        <f>G185+G186+G187</f>
        <v>245</v>
      </c>
      <c r="H189" s="25"/>
      <c r="I189" s="26">
        <f>(I185*G185+I186*G186+I187*G187)/G189</f>
        <v>96132.824489795923</v>
      </c>
      <c r="J189" s="73">
        <f>(E189-I189)/E189</f>
        <v>-0.19799270739075339</v>
      </c>
    </row>
    <row r="190" spans="1:10">
      <c r="A190" s="105" t="s">
        <v>32</v>
      </c>
      <c r="B190" s="32" t="s">
        <v>48</v>
      </c>
      <c r="C190" s="35">
        <v>4</v>
      </c>
      <c r="D190" s="36">
        <f>C190/C194</f>
        <v>0.33333333333333331</v>
      </c>
      <c r="E190" s="37">
        <v>89339.996924999999</v>
      </c>
      <c r="F190" s="17">
        <v>10</v>
      </c>
      <c r="G190" s="17">
        <v>41</v>
      </c>
      <c r="H190" s="19">
        <f>G190/G194</f>
        <v>0.27702702702702703</v>
      </c>
      <c r="I190" s="21">
        <v>135324</v>
      </c>
      <c r="J190" s="71">
        <f>(E190-I190)/E190</f>
        <v>-0.51470790975740788</v>
      </c>
    </row>
    <row r="191" spans="1:10">
      <c r="A191" s="114">
        <v>8683</v>
      </c>
      <c r="B191" s="33" t="s">
        <v>49</v>
      </c>
      <c r="C191" s="35">
        <v>7</v>
      </c>
      <c r="D191" s="44">
        <f>C191/C194</f>
        <v>0.58333333333333337</v>
      </c>
      <c r="E191" s="37">
        <v>68764.720242857147</v>
      </c>
      <c r="F191" s="18">
        <v>10</v>
      </c>
      <c r="G191" s="18">
        <v>58</v>
      </c>
      <c r="H191" s="20">
        <f>G191/G194</f>
        <v>0.39189189189189189</v>
      </c>
      <c r="I191" s="22">
        <v>91898</v>
      </c>
      <c r="J191" s="72">
        <f>(E191-I191)/E191</f>
        <v>-0.33641203913057138</v>
      </c>
    </row>
    <row r="192" spans="1:10">
      <c r="A192" s="120" t="s">
        <v>74</v>
      </c>
      <c r="B192" s="33" t="s">
        <v>50</v>
      </c>
      <c r="C192" s="35">
        <v>1</v>
      </c>
      <c r="D192" s="44">
        <f>C192/C194</f>
        <v>8.3333333333333329E-2</v>
      </c>
      <c r="E192" s="37">
        <v>59834.8341</v>
      </c>
      <c r="F192" s="18">
        <v>9</v>
      </c>
      <c r="G192" s="18">
        <v>49</v>
      </c>
      <c r="H192" s="20">
        <f>G192/G194</f>
        <v>0.33108108108108109</v>
      </c>
      <c r="I192" s="22">
        <v>72554</v>
      </c>
      <c r="J192" s="72">
        <f>(E192-I192)/E192</f>
        <v>-0.21257125704974589</v>
      </c>
    </row>
    <row r="193" spans="1:10">
      <c r="A193" s="106"/>
      <c r="B193" s="33"/>
      <c r="C193" s="35"/>
      <c r="D193" s="44"/>
      <c r="E193" s="37"/>
      <c r="F193" s="18"/>
      <c r="G193" s="18"/>
      <c r="H193" s="20"/>
      <c r="I193" s="22"/>
      <c r="J193" s="67"/>
    </row>
    <row r="194" spans="1:10">
      <c r="A194" s="107"/>
      <c r="B194" s="34" t="s">
        <v>51</v>
      </c>
      <c r="C194" s="51">
        <f>C190+C191+C192</f>
        <v>12</v>
      </c>
      <c r="D194" s="51"/>
      <c r="E194" s="4">
        <f>SUMPRODUCT(C190:C192,E190:E192)/C194</f>
        <v>74878.988625000013</v>
      </c>
      <c r="F194" s="25"/>
      <c r="G194" s="25">
        <f>G190+G191+G192</f>
        <v>148</v>
      </c>
      <c r="H194" s="25"/>
      <c r="I194" s="26">
        <f>(I190*G190+I191*G191+I192*G192)/G194</f>
        <v>97523.74324324324</v>
      </c>
      <c r="J194" s="73">
        <f>(E194-I194)/E194</f>
        <v>-0.30241800849701611</v>
      </c>
    </row>
    <row r="195" spans="1:10">
      <c r="A195" s="105" t="s">
        <v>33</v>
      </c>
      <c r="B195" s="32" t="s">
        <v>48</v>
      </c>
      <c r="C195" s="35">
        <v>14</v>
      </c>
      <c r="D195" s="36">
        <f>C195/C199</f>
        <v>0.46666666666666667</v>
      </c>
      <c r="E195" s="37">
        <v>97402.115957142858</v>
      </c>
      <c r="F195" s="17">
        <v>21</v>
      </c>
      <c r="G195" s="17">
        <v>359</v>
      </c>
      <c r="H195" s="19">
        <f>G195/G199</f>
        <v>0.42891278375149344</v>
      </c>
      <c r="I195" s="21">
        <v>113560.930362117</v>
      </c>
      <c r="J195" s="71">
        <f>(E195-I195)/E195</f>
        <v>-0.1658979812315787</v>
      </c>
    </row>
    <row r="196" spans="1:10">
      <c r="A196" s="114">
        <v>1830</v>
      </c>
      <c r="B196" s="33" t="s">
        <v>49</v>
      </c>
      <c r="C196" s="35">
        <v>11</v>
      </c>
      <c r="D196" s="44">
        <f>C196/C199</f>
        <v>0.36666666666666664</v>
      </c>
      <c r="E196" s="37">
        <v>72933.342300000004</v>
      </c>
      <c r="F196" s="18">
        <v>21</v>
      </c>
      <c r="G196" s="18">
        <v>331</v>
      </c>
      <c r="H196" s="20">
        <f>G196/G199</f>
        <v>0.39545997610513739</v>
      </c>
      <c r="I196" s="22">
        <v>79974.362537764348</v>
      </c>
      <c r="J196" s="72">
        <f>(E196-I196)/E196</f>
        <v>-9.6540484992477069E-2</v>
      </c>
    </row>
    <row r="197" spans="1:10">
      <c r="A197" s="120" t="s">
        <v>100</v>
      </c>
      <c r="B197" s="33" t="s">
        <v>50</v>
      </c>
      <c r="C197" s="35">
        <v>5</v>
      </c>
      <c r="D197" s="44">
        <f>C197/C199</f>
        <v>0.16666666666666666</v>
      </c>
      <c r="E197" s="37">
        <v>64007.744039999998</v>
      </c>
      <c r="F197" s="18">
        <v>20</v>
      </c>
      <c r="G197" s="18">
        <v>147</v>
      </c>
      <c r="H197" s="20">
        <f>G197/G199</f>
        <v>0.17562724014336917</v>
      </c>
      <c r="I197" s="22">
        <v>67806.530612244896</v>
      </c>
      <c r="J197" s="72">
        <f>(E197-I197)/E197</f>
        <v>-5.9348858942301491E-2</v>
      </c>
    </row>
    <row r="198" spans="1:10">
      <c r="A198" s="120" t="s">
        <v>101</v>
      </c>
      <c r="B198" s="33"/>
      <c r="C198" s="35"/>
      <c r="D198" s="44"/>
      <c r="E198" s="37"/>
      <c r="F198" s="18"/>
      <c r="G198" s="18"/>
      <c r="H198" s="20"/>
      <c r="I198" s="22"/>
      <c r="J198" s="67"/>
    </row>
    <row r="199" spans="1:10">
      <c r="A199" s="107"/>
      <c r="B199" s="34" t="s">
        <v>51</v>
      </c>
      <c r="C199" s="51">
        <f>C195+C196+C197</f>
        <v>30</v>
      </c>
      <c r="D199" s="51"/>
      <c r="E199" s="4">
        <f>SUMPRODUCT(C195:C197,E195:E197)/C199</f>
        <v>82864.503629999992</v>
      </c>
      <c r="F199" s="25"/>
      <c r="G199" s="25">
        <f>G195+G196+G197</f>
        <v>837</v>
      </c>
      <c r="H199" s="25"/>
      <c r="I199" s="26">
        <f>(I195*G195+I196*G196+I197*G197)/G199</f>
        <v>92243.068100358418</v>
      </c>
      <c r="J199" s="73">
        <f>(E199-I199)/E199</f>
        <v>-0.11317951667501501</v>
      </c>
    </row>
    <row r="200" spans="1:10">
      <c r="A200" s="105" t="s">
        <v>34</v>
      </c>
      <c r="B200" s="32" t="s">
        <v>48</v>
      </c>
      <c r="C200" s="35">
        <v>2</v>
      </c>
      <c r="D200" s="36">
        <f>C200/C204</f>
        <v>0.15384615384615385</v>
      </c>
      <c r="E200" s="37">
        <v>80993.672549999988</v>
      </c>
      <c r="F200" s="17">
        <v>4</v>
      </c>
      <c r="G200" s="17">
        <v>51</v>
      </c>
      <c r="H200" s="19">
        <f>G200/G204</f>
        <v>0.38345864661654133</v>
      </c>
      <c r="I200" s="21">
        <v>107682.01960784313</v>
      </c>
      <c r="J200" s="71">
        <f>(E200-I200)/E200</f>
        <v>-0.32951150648672678</v>
      </c>
    </row>
    <row r="201" spans="1:10">
      <c r="A201" s="114">
        <v>1940</v>
      </c>
      <c r="B201" s="33" t="s">
        <v>49</v>
      </c>
      <c r="C201" s="35">
        <v>9</v>
      </c>
      <c r="D201" s="44">
        <f>C201/C204</f>
        <v>0.69230769230769229</v>
      </c>
      <c r="E201" s="37">
        <v>66630.285800000012</v>
      </c>
      <c r="F201" s="18">
        <v>5</v>
      </c>
      <c r="G201" s="18">
        <v>52</v>
      </c>
      <c r="H201" s="20">
        <f>G201/G204</f>
        <v>0.39097744360902253</v>
      </c>
      <c r="I201" s="22">
        <v>79928.461538461532</v>
      </c>
      <c r="J201" s="72">
        <f>(E201-I201)/E201</f>
        <v>-0.19958155032349445</v>
      </c>
    </row>
    <row r="202" spans="1:10">
      <c r="A202" s="120" t="s">
        <v>102</v>
      </c>
      <c r="B202" s="33" t="s">
        <v>50</v>
      </c>
      <c r="C202" s="35">
        <v>2</v>
      </c>
      <c r="D202" s="44">
        <f>C202/C204</f>
        <v>0.15384615384615385</v>
      </c>
      <c r="E202" s="37">
        <v>64284.570899999992</v>
      </c>
      <c r="F202" s="18">
        <v>5</v>
      </c>
      <c r="G202" s="18">
        <v>30</v>
      </c>
      <c r="H202" s="20">
        <f>G202/G204</f>
        <v>0.22556390977443608</v>
      </c>
      <c r="I202" s="22">
        <v>65691.933333333334</v>
      </c>
      <c r="J202" s="72">
        <f>(E202-I202)/E202</f>
        <v>-2.1892693901972408E-2</v>
      </c>
    </row>
    <row r="203" spans="1:10">
      <c r="A203" s="120" t="s">
        <v>103</v>
      </c>
      <c r="B203" s="33"/>
      <c r="C203" s="35"/>
      <c r="D203" s="44"/>
      <c r="E203" s="37"/>
      <c r="F203" s="18"/>
      <c r="G203" s="18"/>
      <c r="H203" s="20"/>
      <c r="I203" s="22"/>
      <c r="J203" s="67"/>
    </row>
    <row r="204" spans="1:10">
      <c r="A204" s="107"/>
      <c r="B204" s="34" t="s">
        <v>51</v>
      </c>
      <c r="C204" s="51">
        <f>C200+C201+C202</f>
        <v>13</v>
      </c>
      <c r="D204" s="51"/>
      <c r="E204" s="4">
        <f>SUMPRODUCT(C200:C202,E200:E202)/C204</f>
        <v>68479.158392307698</v>
      </c>
      <c r="F204" s="25"/>
      <c r="G204" s="25">
        <f>G200+G201+G202</f>
        <v>133</v>
      </c>
      <c r="H204" s="25"/>
      <c r="I204" s="26">
        <f>(I200*G200+I201*G201+I202*G202)/G204</f>
        <v>87359.55639097745</v>
      </c>
      <c r="J204" s="73">
        <f>(E204-I204)/E204</f>
        <v>-0.27571013490712815</v>
      </c>
    </row>
    <row r="205" spans="1:10">
      <c r="A205" s="105" t="s">
        <v>35</v>
      </c>
      <c r="B205" s="32" t="s">
        <v>48</v>
      </c>
      <c r="C205" s="35">
        <v>3</v>
      </c>
      <c r="D205" s="36">
        <f>C205/C209</f>
        <v>0.5</v>
      </c>
      <c r="E205" s="37">
        <v>83910.153600000005</v>
      </c>
      <c r="F205" s="17">
        <v>13</v>
      </c>
      <c r="G205" s="17">
        <v>153</v>
      </c>
      <c r="H205" s="19">
        <f>G205/G209</f>
        <v>0.31941544885177453</v>
      </c>
      <c r="I205" s="21">
        <v>106449.57516339869</v>
      </c>
      <c r="J205" s="71">
        <f>(E205-I205)/E205</f>
        <v>-0.26861375645722435</v>
      </c>
    </row>
    <row r="206" spans="1:10">
      <c r="A206" s="114">
        <v>1980</v>
      </c>
      <c r="B206" s="33" t="s">
        <v>49</v>
      </c>
      <c r="C206" s="35">
        <v>3</v>
      </c>
      <c r="D206" s="44">
        <f>C206/C209</f>
        <v>0.5</v>
      </c>
      <c r="E206" s="37">
        <v>66570.22110000001</v>
      </c>
      <c r="F206" s="18">
        <v>13</v>
      </c>
      <c r="G206" s="18">
        <v>233</v>
      </c>
      <c r="H206" s="20">
        <f>G206/G209</f>
        <v>0.48643006263048016</v>
      </c>
      <c r="I206" s="22">
        <v>76517.214592274671</v>
      </c>
      <c r="J206" s="72">
        <f>(E206-I206)/E206</f>
        <v>-0.14942106737684638</v>
      </c>
    </row>
    <row r="207" spans="1:10">
      <c r="A207" s="120" t="s">
        <v>104</v>
      </c>
      <c r="B207" s="33" t="s">
        <v>50</v>
      </c>
      <c r="C207" s="35"/>
      <c r="D207" s="44">
        <f>C207/C209</f>
        <v>0</v>
      </c>
      <c r="E207" s="37"/>
      <c r="F207" s="18">
        <v>12</v>
      </c>
      <c r="G207" s="18">
        <v>93</v>
      </c>
      <c r="H207" s="20">
        <f>G207/G209</f>
        <v>0.19415448851774531</v>
      </c>
      <c r="I207" s="22">
        <v>63647</v>
      </c>
      <c r="J207" s="66"/>
    </row>
    <row r="208" spans="1:10">
      <c r="A208" s="120" t="s">
        <v>75</v>
      </c>
      <c r="B208" s="33"/>
      <c r="C208" s="35"/>
      <c r="D208" s="44"/>
      <c r="E208" s="37"/>
      <c r="F208" s="18"/>
      <c r="G208" s="18"/>
      <c r="H208" s="20"/>
      <c r="I208" s="22"/>
      <c r="J208" s="67"/>
    </row>
    <row r="209" spans="1:10">
      <c r="A209" s="107"/>
      <c r="B209" s="34" t="s">
        <v>51</v>
      </c>
      <c r="C209" s="51">
        <f>C205+C206+C207</f>
        <v>6</v>
      </c>
      <c r="D209" s="51"/>
      <c r="E209" s="4">
        <f>SUMPRODUCT(C205:C207,E205:E207)/C209</f>
        <v>75240.187350000007</v>
      </c>
      <c r="F209" s="25"/>
      <c r="G209" s="25">
        <f>G205+G206+G207</f>
        <v>479</v>
      </c>
      <c r="H209" s="25"/>
      <c r="I209" s="26">
        <f>(I205*G205+I206*G206+I207*G207)/G209</f>
        <v>83579.263048016699</v>
      </c>
      <c r="J209" s="73">
        <f>(E209-I209)/E209</f>
        <v>-0.11083273436342249</v>
      </c>
    </row>
    <row r="210" spans="1:10">
      <c r="A210" s="105" t="s">
        <v>36</v>
      </c>
      <c r="B210" s="32" t="s">
        <v>48</v>
      </c>
      <c r="C210" s="35">
        <v>7</v>
      </c>
      <c r="D210" s="36">
        <f>C210/C214</f>
        <v>0.36842105263157893</v>
      </c>
      <c r="E210" s="37">
        <v>123749.84455714285</v>
      </c>
      <c r="F210" s="17">
        <v>21</v>
      </c>
      <c r="G210" s="17">
        <v>242</v>
      </c>
      <c r="H210" s="19">
        <f>G210/G214</f>
        <v>0.40132669983416253</v>
      </c>
      <c r="I210" s="21">
        <v>120329.76033057852</v>
      </c>
      <c r="J210" s="65">
        <f>(E210-I210)/E210</f>
        <v>2.7637078970107865E-2</v>
      </c>
    </row>
    <row r="211" spans="1:10">
      <c r="A211" s="114">
        <v>2160</v>
      </c>
      <c r="B211" s="33" t="s">
        <v>49</v>
      </c>
      <c r="C211" s="35">
        <v>10</v>
      </c>
      <c r="D211" s="44">
        <f>C211/C214</f>
        <v>0.52631578947368418</v>
      </c>
      <c r="E211" s="37">
        <v>68341.292459999997</v>
      </c>
      <c r="F211" s="18">
        <v>21</v>
      </c>
      <c r="G211" s="18">
        <v>244</v>
      </c>
      <c r="H211" s="20">
        <f>G211/G214</f>
        <v>0.40464344941956881</v>
      </c>
      <c r="I211" s="22">
        <v>83444.680327868846</v>
      </c>
      <c r="J211" s="72">
        <f>(E211-I211)/E211</f>
        <v>-0.22099944739425037</v>
      </c>
    </row>
    <row r="212" spans="1:10">
      <c r="A212" s="120" t="s">
        <v>106</v>
      </c>
      <c r="B212" s="33" t="s">
        <v>50</v>
      </c>
      <c r="C212" s="35">
        <v>2</v>
      </c>
      <c r="D212" s="44">
        <f>C212/C214</f>
        <v>0.10526315789473684</v>
      </c>
      <c r="E212" s="37">
        <v>64549.044450000009</v>
      </c>
      <c r="F212" s="18">
        <v>21</v>
      </c>
      <c r="G212" s="18">
        <v>117</v>
      </c>
      <c r="H212" s="20">
        <f>G212/G214</f>
        <v>0.19402985074626866</v>
      </c>
      <c r="I212" s="22">
        <v>68647.085470085469</v>
      </c>
      <c r="J212" s="72">
        <f>(E212-I212)/E212</f>
        <v>-6.3487245318709903E-2</v>
      </c>
    </row>
    <row r="213" spans="1:10">
      <c r="A213" s="120" t="s">
        <v>105</v>
      </c>
      <c r="B213" s="33"/>
      <c r="C213" s="35"/>
      <c r="D213" s="44"/>
      <c r="E213" s="37"/>
      <c r="F213" s="18"/>
      <c r="G213" s="18"/>
      <c r="H213" s="20"/>
      <c r="I213" s="22"/>
      <c r="J213" s="67"/>
    </row>
    <row r="214" spans="1:10">
      <c r="A214" s="107"/>
      <c r="B214" s="34" t="s">
        <v>51</v>
      </c>
      <c r="C214" s="51">
        <f>C210+C211+C212</f>
        <v>19</v>
      </c>
      <c r="D214" s="51"/>
      <c r="E214" s="4">
        <f>SUMPRODUCT(C210:C212,E210:E212)/C214</f>
        <v>88355.785547368418</v>
      </c>
      <c r="F214" s="25"/>
      <c r="G214" s="25">
        <f>G210+G211+G212</f>
        <v>603</v>
      </c>
      <c r="H214" s="25"/>
      <c r="I214" s="26">
        <f>(I210*G210+I211*G211+I212*G212)/G214</f>
        <v>95376.472636815917</v>
      </c>
      <c r="J214" s="73">
        <f>(E214-I214)/E214</f>
        <v>-7.9459279841766997E-2</v>
      </c>
    </row>
    <row r="215" spans="1:10">
      <c r="A215" s="105" t="s">
        <v>41</v>
      </c>
      <c r="B215" s="32" t="s">
        <v>48</v>
      </c>
      <c r="C215" s="35">
        <v>6</v>
      </c>
      <c r="D215" s="36">
        <f>C215/C219</f>
        <v>0.375</v>
      </c>
      <c r="E215" s="37">
        <v>83547.674700000003</v>
      </c>
      <c r="F215" s="17">
        <v>14</v>
      </c>
      <c r="G215" s="17">
        <v>230</v>
      </c>
      <c r="H215" s="19">
        <f>G215/G219</f>
        <v>0.44747081712062259</v>
      </c>
      <c r="I215" s="21">
        <v>101615.29565217391</v>
      </c>
      <c r="J215" s="71">
        <f>(E215-I215)/E215</f>
        <v>-0.21625522214771953</v>
      </c>
    </row>
    <row r="216" spans="1:10">
      <c r="A216" s="114">
        <v>2590</v>
      </c>
      <c r="B216" s="33" t="s">
        <v>49</v>
      </c>
      <c r="C216" s="35">
        <v>6</v>
      </c>
      <c r="D216" s="44">
        <f>C216/C219</f>
        <v>0.375</v>
      </c>
      <c r="E216" s="37">
        <v>58977.707700000006</v>
      </c>
      <c r="F216" s="18">
        <v>14</v>
      </c>
      <c r="G216" s="18">
        <v>190</v>
      </c>
      <c r="H216" s="20">
        <f>G216/G219</f>
        <v>0.36964980544747084</v>
      </c>
      <c r="I216" s="22">
        <v>75877.610526315795</v>
      </c>
      <c r="J216" s="72">
        <f>(E216-I216)/E216</f>
        <v>-0.28654729872310358</v>
      </c>
    </row>
    <row r="217" spans="1:10">
      <c r="A217" s="120" t="s">
        <v>108</v>
      </c>
      <c r="B217" s="33" t="s">
        <v>50</v>
      </c>
      <c r="C217" s="35">
        <v>4</v>
      </c>
      <c r="D217" s="44">
        <f>C217/C219</f>
        <v>0.25</v>
      </c>
      <c r="E217" s="37">
        <v>57333.12975</v>
      </c>
      <c r="F217" s="18">
        <v>13</v>
      </c>
      <c r="G217" s="18">
        <v>94</v>
      </c>
      <c r="H217" s="20">
        <f>G217/G219</f>
        <v>0.1828793774319066</v>
      </c>
      <c r="I217" s="22">
        <v>63092.404255319147</v>
      </c>
      <c r="J217" s="72">
        <f>(E217-I217)/E217</f>
        <v>-0.10045281899718977</v>
      </c>
    </row>
    <row r="218" spans="1:10">
      <c r="A218" s="120" t="s">
        <v>107</v>
      </c>
      <c r="B218" s="33"/>
      <c r="C218" s="35"/>
      <c r="D218" s="44"/>
      <c r="E218" s="37"/>
      <c r="F218" s="18"/>
      <c r="G218" s="18"/>
      <c r="H218" s="20"/>
      <c r="I218" s="22"/>
      <c r="J218" s="67"/>
    </row>
    <row r="219" spans="1:10">
      <c r="A219" s="107"/>
      <c r="B219" s="34" t="s">
        <v>51</v>
      </c>
      <c r="C219" s="51">
        <f>C215+C216+C217</f>
        <v>16</v>
      </c>
      <c r="D219" s="51"/>
      <c r="E219" s="4">
        <f>SUMPRODUCT(C215:C217,E215:E217)/C219</f>
        <v>67780.300837500006</v>
      </c>
      <c r="F219" s="25"/>
      <c r="G219" s="25">
        <f>G215+G216+G217</f>
        <v>514</v>
      </c>
      <c r="H219" s="25"/>
      <c r="I219" s="26">
        <f>(I215*G215+I216*G216+I217*G217)/G219</f>
        <v>85056.322957198441</v>
      </c>
      <c r="J219" s="73">
        <f>(E219-I219)/E219</f>
        <v>-0.25488264150843565</v>
      </c>
    </row>
    <row r="220" spans="1:10">
      <c r="A220" s="105" t="s">
        <v>109</v>
      </c>
      <c r="B220" s="32" t="s">
        <v>48</v>
      </c>
      <c r="C220" s="35">
        <v>5</v>
      </c>
      <c r="D220" s="36">
        <f>C220/C224</f>
        <v>0.41666666666666669</v>
      </c>
      <c r="E220" s="37">
        <v>92197.052099999986</v>
      </c>
      <c r="F220" s="17"/>
      <c r="G220" s="17"/>
      <c r="H220" s="19"/>
      <c r="I220" s="21"/>
      <c r="J220" s="23"/>
    </row>
    <row r="221" spans="1:10">
      <c r="A221" s="114">
        <v>1710</v>
      </c>
      <c r="B221" s="33" t="s">
        <v>49</v>
      </c>
      <c r="C221" s="35">
        <v>4</v>
      </c>
      <c r="D221" s="44">
        <f>C221/C224</f>
        <v>0.33333333333333331</v>
      </c>
      <c r="E221" s="37">
        <v>72701.956349999993</v>
      </c>
      <c r="F221" s="18"/>
      <c r="G221" s="18"/>
      <c r="H221" s="20"/>
      <c r="I221" s="22"/>
      <c r="J221" s="24"/>
    </row>
    <row r="222" spans="1:10">
      <c r="A222" s="121" t="s">
        <v>76</v>
      </c>
      <c r="B222" s="33" t="s">
        <v>50</v>
      </c>
      <c r="C222" s="35">
        <v>3</v>
      </c>
      <c r="D222" s="44">
        <f>C222/C224</f>
        <v>0.25</v>
      </c>
      <c r="E222" s="37">
        <v>72467.479800000016</v>
      </c>
      <c r="F222" s="18"/>
      <c r="G222" s="18"/>
      <c r="H222" s="20"/>
      <c r="I222" s="22"/>
      <c r="J222" s="24"/>
    </row>
    <row r="223" spans="1:10">
      <c r="A223" s="106"/>
      <c r="B223" s="33"/>
      <c r="C223" s="35"/>
      <c r="D223" s="44"/>
      <c r="E223" s="37"/>
      <c r="F223" s="18"/>
      <c r="G223" s="18"/>
      <c r="H223" s="20"/>
      <c r="I223" s="22"/>
      <c r="J223" s="24"/>
    </row>
    <row r="224" spans="1:10">
      <c r="A224" s="107"/>
      <c r="B224" s="34" t="s">
        <v>51</v>
      </c>
      <c r="C224" s="51">
        <f>C220+C221+C222</f>
        <v>12</v>
      </c>
      <c r="D224" s="51"/>
      <c r="E224" s="4">
        <f>SUMPRODUCT(C220:C222,E220:E222)/C224</f>
        <v>80766.293774999984</v>
      </c>
      <c r="F224" s="25"/>
      <c r="G224" s="25"/>
      <c r="H224" s="25"/>
      <c r="I224" s="26"/>
      <c r="J224" s="27"/>
    </row>
    <row r="225" spans="1:10">
      <c r="A225" s="105" t="s">
        <v>39</v>
      </c>
      <c r="B225" s="32" t="s">
        <v>48</v>
      </c>
      <c r="C225" s="35">
        <v>8</v>
      </c>
      <c r="D225" s="36">
        <f>C225/C229</f>
        <v>0.42105263157894735</v>
      </c>
      <c r="E225" s="37">
        <v>96561.002024999994</v>
      </c>
      <c r="F225" s="17">
        <v>21</v>
      </c>
      <c r="G225" s="17">
        <v>306</v>
      </c>
      <c r="H225" s="19">
        <f>G225/G229</f>
        <v>0.39382239382239381</v>
      </c>
      <c r="I225" s="21">
        <v>133252.9705882353</v>
      </c>
      <c r="J225" s="71">
        <f>(E225-I225)/E225</f>
        <v>-0.37998744621286784</v>
      </c>
    </row>
    <row r="226" spans="1:10">
      <c r="A226" s="114">
        <v>8697</v>
      </c>
      <c r="B226" s="33" t="s">
        <v>49</v>
      </c>
      <c r="C226" s="35">
        <v>5</v>
      </c>
      <c r="D226" s="44">
        <f>C226/C229</f>
        <v>0.26315789473684209</v>
      </c>
      <c r="E226" s="37">
        <v>70214.523300000001</v>
      </c>
      <c r="F226" s="18">
        <v>21</v>
      </c>
      <c r="G226" s="18">
        <v>254</v>
      </c>
      <c r="H226" s="20">
        <f>G226/G229</f>
        <v>0.32689832689832687</v>
      </c>
      <c r="I226" s="22">
        <v>90056.952755905513</v>
      </c>
      <c r="J226" s="72">
        <f>(E226-I226)/E226</f>
        <v>-0.28259722523681241</v>
      </c>
    </row>
    <row r="227" spans="1:10">
      <c r="A227" s="120" t="s">
        <v>110</v>
      </c>
      <c r="B227" s="33" t="s">
        <v>50</v>
      </c>
      <c r="C227" s="35">
        <v>6</v>
      </c>
      <c r="D227" s="44">
        <f>C227/C229</f>
        <v>0.31578947368421051</v>
      </c>
      <c r="E227" s="37">
        <v>67004.192850000007</v>
      </c>
      <c r="F227" s="18">
        <v>21</v>
      </c>
      <c r="G227" s="18">
        <v>217</v>
      </c>
      <c r="H227" s="20">
        <f>G227/G229</f>
        <v>0.27927927927927926</v>
      </c>
      <c r="I227" s="22">
        <v>73938.428571428565</v>
      </c>
      <c r="J227" s="72">
        <f>(E227-I227)/E227</f>
        <v>-0.10348957918129086</v>
      </c>
    </row>
    <row r="228" spans="1:10">
      <c r="A228" s="117" t="s">
        <v>111</v>
      </c>
      <c r="B228" s="33"/>
      <c r="C228" s="35"/>
      <c r="D228" s="44"/>
      <c r="E228" s="37"/>
      <c r="F228" s="18"/>
      <c r="G228" s="18"/>
      <c r="H228" s="20"/>
      <c r="I228" s="22"/>
      <c r="J228" s="67"/>
    </row>
    <row r="229" spans="1:10">
      <c r="A229" s="107"/>
      <c r="B229" s="34" t="s">
        <v>51</v>
      </c>
      <c r="C229" s="51">
        <f>C225+C226+C227</f>
        <v>19</v>
      </c>
      <c r="D229" s="51"/>
      <c r="E229" s="4">
        <f>SUMPRODUCT(C225:C227,E225:E227)/C229</f>
        <v>80293.988936842099</v>
      </c>
      <c r="F229" s="25"/>
      <c r="G229" s="25">
        <f>G225+G226+G227</f>
        <v>777</v>
      </c>
      <c r="H229" s="25"/>
      <c r="I229" s="26">
        <f>(I225*G225+I226*G226+I227*G227)/G229</f>
        <v>102566.94208494209</v>
      </c>
      <c r="J229" s="73">
        <f>(E229-I229)/E229</f>
        <v>-0.27739253514505946</v>
      </c>
    </row>
    <row r="230" spans="1:10">
      <c r="A230" s="105" t="s">
        <v>40</v>
      </c>
      <c r="B230" s="32" t="s">
        <v>48</v>
      </c>
      <c r="C230" s="35">
        <v>13</v>
      </c>
      <c r="D230" s="36">
        <f>C230/C234</f>
        <v>0.54166666666666663</v>
      </c>
      <c r="E230" s="37">
        <v>104087.24439860141</v>
      </c>
      <c r="F230" s="17">
        <v>20</v>
      </c>
      <c r="G230" s="17">
        <v>352</v>
      </c>
      <c r="H230" s="19">
        <f>G230/G234</f>
        <v>0.50213980028530669</v>
      </c>
      <c r="I230" s="21">
        <v>145030.84090909091</v>
      </c>
      <c r="J230" s="71">
        <f>(E230-I230)/E230</f>
        <v>-0.39335844413073584</v>
      </c>
    </row>
    <row r="231" spans="1:10">
      <c r="A231" s="114">
        <v>2900</v>
      </c>
      <c r="B231" s="33" t="s">
        <v>49</v>
      </c>
      <c r="C231" s="35">
        <v>6</v>
      </c>
      <c r="D231" s="44">
        <f>C231/C234</f>
        <v>0.25</v>
      </c>
      <c r="E231" s="37">
        <v>78512.05710000002</v>
      </c>
      <c r="F231" s="18">
        <v>20</v>
      </c>
      <c r="G231" s="18">
        <v>188</v>
      </c>
      <c r="H231" s="20">
        <f>G231/G234</f>
        <v>0.26818830242510699</v>
      </c>
      <c r="I231" s="22">
        <v>91839.723404255317</v>
      </c>
      <c r="J231" s="72">
        <f>(E231-I231)/E231</f>
        <v>-0.16975311559191453</v>
      </c>
    </row>
    <row r="232" spans="1:10">
      <c r="A232" s="120" t="s">
        <v>112</v>
      </c>
      <c r="B232" s="33" t="s">
        <v>50</v>
      </c>
      <c r="C232" s="35">
        <v>5</v>
      </c>
      <c r="D232" s="44">
        <f>C232/C234</f>
        <v>0.20833333333333334</v>
      </c>
      <c r="E232" s="37">
        <v>73503.558000000005</v>
      </c>
      <c r="F232" s="18">
        <v>20</v>
      </c>
      <c r="G232" s="18">
        <v>161</v>
      </c>
      <c r="H232" s="20">
        <f>G232/G234</f>
        <v>0.22967189728958631</v>
      </c>
      <c r="I232" s="22">
        <v>79152.639751552793</v>
      </c>
      <c r="J232" s="72">
        <f>(E232-I232)/E232</f>
        <v>-7.6854534736301994E-2</v>
      </c>
    </row>
    <row r="233" spans="1:10">
      <c r="A233" s="120" t="s">
        <v>113</v>
      </c>
      <c r="B233" s="33"/>
      <c r="C233" s="35"/>
      <c r="D233" s="44"/>
      <c r="E233" s="37"/>
      <c r="F233" s="18"/>
      <c r="G233" s="18"/>
      <c r="H233" s="20"/>
      <c r="I233" s="22"/>
      <c r="J233" s="67"/>
    </row>
    <row r="234" spans="1:10">
      <c r="A234" s="107"/>
      <c r="B234" s="34" t="s">
        <v>51</v>
      </c>
      <c r="C234" s="51">
        <f>C230+C231+C232</f>
        <v>24</v>
      </c>
      <c r="D234" s="51"/>
      <c r="E234" s="4">
        <f>SUMPRODUCT(C230:C232,E230:E232)/C234</f>
        <v>91321.846240909115</v>
      </c>
      <c r="F234" s="25"/>
      <c r="G234" s="25">
        <f>G230+G231+G232</f>
        <v>701</v>
      </c>
      <c r="H234" s="25"/>
      <c r="I234" s="26">
        <f>(I230*G230+I231*G231+I232*G232)/G234</f>
        <v>115635.23395149787</v>
      </c>
      <c r="J234" s="73">
        <f>(E234-I234)/E234</f>
        <v>-0.26623846003342377</v>
      </c>
    </row>
    <row r="235" spans="1:10">
      <c r="A235" s="105" t="s">
        <v>44</v>
      </c>
      <c r="B235" s="32" t="s">
        <v>48</v>
      </c>
      <c r="C235" s="35">
        <v>7</v>
      </c>
      <c r="D235" s="36">
        <f>C235/C239</f>
        <v>0.53846153846153844</v>
      </c>
      <c r="E235" s="37">
        <v>100021.81618051948</v>
      </c>
      <c r="F235" s="17">
        <v>19</v>
      </c>
      <c r="G235" s="17">
        <v>159</v>
      </c>
      <c r="H235" s="19">
        <f>G235/G239</f>
        <v>0.41623036649214662</v>
      </c>
      <c r="I235" s="21">
        <v>129961</v>
      </c>
      <c r="J235" s="71">
        <f>(E235-I235)/E235</f>
        <v>-0.29932653657724279</v>
      </c>
    </row>
    <row r="236" spans="1:10">
      <c r="A236" s="114">
        <v>3120</v>
      </c>
      <c r="B236" s="33" t="s">
        <v>49</v>
      </c>
      <c r="C236" s="35">
        <v>4</v>
      </c>
      <c r="D236" s="44">
        <f>C236/C239</f>
        <v>0.30769230769230771</v>
      </c>
      <c r="E236" s="37">
        <v>84080.659274999998</v>
      </c>
      <c r="F236" s="18">
        <v>19</v>
      </c>
      <c r="G236" s="18">
        <v>122</v>
      </c>
      <c r="H236" s="20">
        <f>G236/G239</f>
        <v>0.3193717277486911</v>
      </c>
      <c r="I236" s="22">
        <v>89519</v>
      </c>
      <c r="J236" s="72">
        <f>(E236-I236)/E236</f>
        <v>-6.4680043804283105E-2</v>
      </c>
    </row>
    <row r="237" spans="1:10">
      <c r="A237" s="120" t="s">
        <v>114</v>
      </c>
      <c r="B237" s="33" t="s">
        <v>50</v>
      </c>
      <c r="C237" s="35">
        <v>2</v>
      </c>
      <c r="D237" s="44">
        <f>C237/C239</f>
        <v>0.15384615384615385</v>
      </c>
      <c r="E237" s="37">
        <v>75474.224549999999</v>
      </c>
      <c r="F237" s="18">
        <v>20</v>
      </c>
      <c r="G237" s="18">
        <v>101</v>
      </c>
      <c r="H237" s="20">
        <f>G237/G239</f>
        <v>0.26439790575916228</v>
      </c>
      <c r="I237" s="22">
        <v>72932</v>
      </c>
      <c r="J237" s="66">
        <f>(E237-I237)/E237</f>
        <v>3.3683347727750841E-2</v>
      </c>
    </row>
    <row r="238" spans="1:10">
      <c r="A238" s="106"/>
      <c r="B238" s="33"/>
      <c r="C238" s="35"/>
      <c r="D238" s="44"/>
      <c r="E238" s="37"/>
      <c r="F238" s="18"/>
      <c r="G238" s="18"/>
      <c r="H238" s="20"/>
      <c r="I238" s="22"/>
      <c r="J238" s="67"/>
    </row>
    <row r="239" spans="1:10">
      <c r="A239" s="107"/>
      <c r="B239" s="34" t="s">
        <v>51</v>
      </c>
      <c r="C239" s="51">
        <f>C235+C236+C237</f>
        <v>13</v>
      </c>
      <c r="D239" s="51"/>
      <c r="E239" s="4">
        <f>SUMPRODUCT(C235:C237,E235:E237)/C239</f>
        <v>91340.292266433578</v>
      </c>
      <c r="F239" s="25"/>
      <c r="G239" s="25">
        <f>G235+G236+G237</f>
        <v>382</v>
      </c>
      <c r="H239" s="25"/>
      <c r="I239" s="26">
        <f>(I235*G235+I236*G236+I237*G237)/G239</f>
        <v>101966.62041884816</v>
      </c>
      <c r="J239" s="73">
        <f>(E239-I239)/E239</f>
        <v>-0.11633779451261543</v>
      </c>
    </row>
    <row r="240" spans="1:10">
      <c r="A240" s="108" t="s">
        <v>115</v>
      </c>
      <c r="B240" s="41" t="s">
        <v>48</v>
      </c>
      <c r="C240" s="38">
        <v>34</v>
      </c>
      <c r="D240" s="45">
        <f>C240/C244</f>
        <v>0.43037974683544306</v>
      </c>
      <c r="E240" s="48">
        <v>143412.1432532086</v>
      </c>
      <c r="F240" s="52"/>
      <c r="G240" s="52">
        <v>2242</v>
      </c>
      <c r="H240" s="53">
        <f>G240/G244</f>
        <v>0.47977744489621227</v>
      </c>
      <c r="I240" s="54">
        <v>138021.57404103479</v>
      </c>
      <c r="J240" s="63">
        <f>(E240-I240)/E240</f>
        <v>3.7587955175150102E-2</v>
      </c>
    </row>
    <row r="241" spans="1:10">
      <c r="A241" s="109"/>
      <c r="B241" s="42" t="s">
        <v>49</v>
      </c>
      <c r="C241" s="39">
        <v>31</v>
      </c>
      <c r="D241" s="46">
        <f>C241/C244</f>
        <v>0.39240506329113922</v>
      </c>
      <c r="E241" s="49">
        <v>103393.05950390153</v>
      </c>
      <c r="F241" s="56"/>
      <c r="G241" s="56">
        <v>1238</v>
      </c>
      <c r="H241" s="57">
        <f>G241/G244</f>
        <v>0.26492617162422427</v>
      </c>
      <c r="I241" s="58">
        <v>104594.63166397416</v>
      </c>
      <c r="J241" s="69">
        <f>(E241-I241)/E241</f>
        <v>-1.1621400564389754E-2</v>
      </c>
    </row>
    <row r="242" spans="1:10">
      <c r="A242" s="109"/>
      <c r="B242" s="42" t="s">
        <v>50</v>
      </c>
      <c r="C242" s="39">
        <v>14</v>
      </c>
      <c r="D242" s="46">
        <f>C242/C244</f>
        <v>0.17721518987341772</v>
      </c>
      <c r="E242" s="49">
        <v>98312.687228571405</v>
      </c>
      <c r="F242" s="56"/>
      <c r="G242" s="56">
        <v>1193</v>
      </c>
      <c r="H242" s="57">
        <f>G242/G244</f>
        <v>0.25529638347956346</v>
      </c>
      <c r="I242" s="58">
        <v>94341.977367979882</v>
      </c>
      <c r="J242" s="64">
        <f>(E242-I242)/E242</f>
        <v>4.0388580279164261E-2</v>
      </c>
    </row>
    <row r="243" spans="1:10">
      <c r="A243" s="109"/>
      <c r="B243" s="42"/>
      <c r="C243" s="39"/>
      <c r="D243" s="46"/>
      <c r="E243" s="49"/>
      <c r="F243" s="56"/>
      <c r="G243" s="56"/>
      <c r="H243" s="57"/>
      <c r="I243" s="58"/>
      <c r="J243" s="59"/>
    </row>
    <row r="244" spans="1:10">
      <c r="A244" s="110"/>
      <c r="B244" s="43" t="s">
        <v>51</v>
      </c>
      <c r="C244" s="40">
        <v>79</v>
      </c>
      <c r="D244" s="47"/>
      <c r="E244" s="50">
        <f>SUMPRODUCT(C240:C242,E240:E242)/C244</f>
        <v>119716.14349911442</v>
      </c>
      <c r="F244" s="60"/>
      <c r="G244" s="60">
        <v>4673</v>
      </c>
      <c r="H244" s="60"/>
      <c r="I244" s="61">
        <v>118015</v>
      </c>
      <c r="J244" s="62">
        <f>(+E244-I244)/E244</f>
        <v>1.4209808714118857E-2</v>
      </c>
    </row>
    <row r="245" spans="1:10">
      <c r="A245" s="105" t="s">
        <v>21</v>
      </c>
      <c r="B245" s="32" t="s">
        <v>48</v>
      </c>
      <c r="C245" s="35">
        <v>7</v>
      </c>
      <c r="D245" s="36">
        <f>C245/C249</f>
        <v>0.4375</v>
      </c>
      <c r="E245" s="37">
        <v>142655.54293636366</v>
      </c>
      <c r="F245" s="17">
        <v>13</v>
      </c>
      <c r="G245" s="17">
        <v>307</v>
      </c>
      <c r="H245" s="19">
        <f>G245/G249</f>
        <v>0.56642066420664205</v>
      </c>
      <c r="I245" s="21">
        <v>142444.72638436483</v>
      </c>
      <c r="J245" s="65">
        <f>(E245-I245)/E245</f>
        <v>1.4778013364183233E-3</v>
      </c>
    </row>
    <row r="246" spans="1:10">
      <c r="A246" s="114">
        <v>8433</v>
      </c>
      <c r="B246" s="33" t="s">
        <v>49</v>
      </c>
      <c r="C246" s="35">
        <v>7</v>
      </c>
      <c r="D246" s="44">
        <f>C246/C249</f>
        <v>0.4375</v>
      </c>
      <c r="E246" s="37">
        <v>92095.229933766226</v>
      </c>
      <c r="F246" s="18">
        <v>12</v>
      </c>
      <c r="G246" s="18">
        <v>127</v>
      </c>
      <c r="H246" s="20">
        <f>G246/G249</f>
        <v>0.23431734317343172</v>
      </c>
      <c r="I246" s="22">
        <v>94369.26771653544</v>
      </c>
      <c r="J246" s="72">
        <f>(E246-I246)/E246</f>
        <v>-2.4692242849110362E-2</v>
      </c>
    </row>
    <row r="247" spans="1:10">
      <c r="A247" s="120" t="s">
        <v>116</v>
      </c>
      <c r="B247" s="33" t="s">
        <v>50</v>
      </c>
      <c r="C247" s="35">
        <v>2</v>
      </c>
      <c r="D247" s="44">
        <f>C247/C249</f>
        <v>0.125</v>
      </c>
      <c r="E247" s="37">
        <v>92538.265909090915</v>
      </c>
      <c r="F247" s="18">
        <v>12</v>
      </c>
      <c r="G247" s="18">
        <v>108</v>
      </c>
      <c r="H247" s="20">
        <f>G247/G249</f>
        <v>0.19926199261992619</v>
      </c>
      <c r="I247" s="22">
        <v>85762.037037037036</v>
      </c>
      <c r="J247" s="66">
        <f>(E247-I247)/E247</f>
        <v>7.3226235714323934E-2</v>
      </c>
    </row>
    <row r="248" spans="1:10">
      <c r="A248" s="117" t="s">
        <v>117</v>
      </c>
      <c r="B248" s="33"/>
      <c r="C248" s="35"/>
      <c r="D248" s="44"/>
      <c r="E248" s="37"/>
      <c r="F248" s="18"/>
      <c r="G248" s="18"/>
      <c r="H248" s="20"/>
      <c r="I248" s="22"/>
      <c r="J248" s="67"/>
    </row>
    <row r="249" spans="1:10">
      <c r="A249" s="107"/>
      <c r="B249" s="34" t="s">
        <v>51</v>
      </c>
      <c r="C249" s="51">
        <f>C245+C246+C247</f>
        <v>16</v>
      </c>
      <c r="D249" s="51"/>
      <c r="E249" s="4">
        <f>SUMPRODUCT(C245:C247,E245:E247)/C249</f>
        <v>114270.74636931819</v>
      </c>
      <c r="F249" s="25"/>
      <c r="G249" s="25">
        <f>G245+G246+G247</f>
        <v>542</v>
      </c>
      <c r="H249" s="25"/>
      <c r="I249" s="26">
        <f>(I245*G245+I246*G246+I247*G247)/G249</f>
        <v>119885.10701107011</v>
      </c>
      <c r="J249" s="73">
        <f>(E249-I249)/E249</f>
        <v>-4.9132090409268386E-2</v>
      </c>
    </row>
    <row r="250" spans="1:10">
      <c r="A250" s="105" t="s">
        <v>20</v>
      </c>
      <c r="B250" s="32" t="s">
        <v>48</v>
      </c>
      <c r="C250" s="35">
        <v>3</v>
      </c>
      <c r="D250" s="36">
        <f>C250/C254</f>
        <v>0.23076923076923078</v>
      </c>
      <c r="E250" s="37">
        <v>181425.69032727275</v>
      </c>
      <c r="F250" s="17">
        <v>12</v>
      </c>
      <c r="G250" s="17">
        <v>438</v>
      </c>
      <c r="H250" s="19">
        <f>G250/G254</f>
        <v>0.47249190938511326</v>
      </c>
      <c r="I250" s="21">
        <v>137741.69863013699</v>
      </c>
      <c r="J250" s="65">
        <f>(E250-I250)/E250</f>
        <v>0.24078173062665195</v>
      </c>
    </row>
    <row r="251" spans="1:10">
      <c r="A251" s="114">
        <v>3420</v>
      </c>
      <c r="B251" s="33" t="s">
        <v>49</v>
      </c>
      <c r="C251" s="35">
        <v>7</v>
      </c>
      <c r="D251" s="44">
        <f>C251/C254</f>
        <v>0.53846153846153844</v>
      </c>
      <c r="E251" s="37">
        <v>106236.37884155844</v>
      </c>
      <c r="F251" s="18">
        <v>12</v>
      </c>
      <c r="G251" s="18">
        <v>257</v>
      </c>
      <c r="H251" s="20">
        <f>G251/G254</f>
        <v>0.27723840345199569</v>
      </c>
      <c r="I251" s="22">
        <v>105171.66926070039</v>
      </c>
      <c r="J251" s="66">
        <f>(E251-I251)/E251</f>
        <v>1.002208087726675E-2</v>
      </c>
    </row>
    <row r="252" spans="1:10">
      <c r="A252" s="120" t="s">
        <v>118</v>
      </c>
      <c r="B252" s="33" t="s">
        <v>50</v>
      </c>
      <c r="C252" s="35">
        <v>3</v>
      </c>
      <c r="D252" s="44">
        <f>C252/C254</f>
        <v>0.23076923076923078</v>
      </c>
      <c r="E252" s="37">
        <v>85705.756390909082</v>
      </c>
      <c r="F252" s="18">
        <v>12</v>
      </c>
      <c r="G252" s="18">
        <v>232</v>
      </c>
      <c r="H252" s="20">
        <f>G252/G254</f>
        <v>0.25026968716289105</v>
      </c>
      <c r="I252" s="22">
        <v>95136.892241379304</v>
      </c>
      <c r="J252" s="72">
        <f>(E252-I252)/E252</f>
        <v>-0.11004086828723904</v>
      </c>
    </row>
    <row r="253" spans="1:10">
      <c r="A253" s="120" t="s">
        <v>119</v>
      </c>
      <c r="B253" s="33"/>
      <c r="C253" s="35"/>
      <c r="D253" s="44"/>
      <c r="E253" s="37"/>
      <c r="F253" s="18"/>
      <c r="G253" s="18"/>
      <c r="H253" s="20"/>
      <c r="I253" s="22"/>
      <c r="J253" s="67"/>
    </row>
    <row r="254" spans="1:10">
      <c r="A254" s="107"/>
      <c r="B254" s="34" t="s">
        <v>51</v>
      </c>
      <c r="C254" s="51">
        <f>C250+C251+C252</f>
        <v>13</v>
      </c>
      <c r="D254" s="51"/>
      <c r="E254" s="4">
        <f>SUMPRODUCT(C250:C252,E250:E252)/C254</f>
        <v>118849.92246503498</v>
      </c>
      <c r="F254" s="25"/>
      <c r="G254" s="25">
        <f>G250+G251+G252</f>
        <v>927</v>
      </c>
      <c r="H254" s="25"/>
      <c r="I254" s="26">
        <f>(I250*G250+I251*G251+I252*G252)/G254</f>
        <v>118049.34412081985</v>
      </c>
      <c r="J254" s="68">
        <f>(E254-I254)/E254</f>
        <v>6.7360443121084537E-3</v>
      </c>
    </row>
    <row r="255" spans="1:10">
      <c r="A255" s="105" t="s">
        <v>22</v>
      </c>
      <c r="B255" s="32" t="s">
        <v>48</v>
      </c>
      <c r="C255" s="35">
        <v>12</v>
      </c>
      <c r="D255" s="36">
        <f>C255/C259</f>
        <v>0.38709677419354838</v>
      </c>
      <c r="E255" s="37">
        <v>115754.60519999999</v>
      </c>
      <c r="F255" s="17">
        <v>12</v>
      </c>
      <c r="G255" s="17">
        <v>561</v>
      </c>
      <c r="H255" s="19">
        <f>G255/G259</f>
        <v>0.46672212978369382</v>
      </c>
      <c r="I255" s="21">
        <v>137418.11408199643</v>
      </c>
      <c r="J255" s="71">
        <f>(E255-I255)/E255</f>
        <v>-0.18715029820685222</v>
      </c>
    </row>
    <row r="256" spans="1:10">
      <c r="A256" s="114">
        <v>3460</v>
      </c>
      <c r="B256" s="33" t="s">
        <v>49</v>
      </c>
      <c r="C256" s="35">
        <v>12</v>
      </c>
      <c r="D256" s="44">
        <f>C256/C259</f>
        <v>0.38709677419354838</v>
      </c>
      <c r="E256" s="37">
        <v>107279.67854492739</v>
      </c>
      <c r="F256" s="18">
        <v>12</v>
      </c>
      <c r="G256" s="18">
        <v>318</v>
      </c>
      <c r="H256" s="20">
        <f>G256/G259</f>
        <v>0.26455906821963393</v>
      </c>
      <c r="I256" s="22">
        <v>106434.06918238994</v>
      </c>
      <c r="J256" s="66">
        <f>(E256-I256)/E256</f>
        <v>7.8822883700506077E-3</v>
      </c>
    </row>
    <row r="257" spans="1:10">
      <c r="A257" s="120" t="s">
        <v>77</v>
      </c>
      <c r="B257" s="33" t="s">
        <v>50</v>
      </c>
      <c r="C257" s="35">
        <v>7</v>
      </c>
      <c r="D257" s="44">
        <f>C257/C259</f>
        <v>0.22580645161290322</v>
      </c>
      <c r="E257" s="37">
        <v>102187.53229090909</v>
      </c>
      <c r="F257" s="18">
        <v>12</v>
      </c>
      <c r="G257" s="18">
        <v>323</v>
      </c>
      <c r="H257" s="20">
        <f>G257/G259</f>
        <v>0.2687188019966722</v>
      </c>
      <c r="I257" s="22">
        <v>95353.625386996908</v>
      </c>
      <c r="J257" s="66">
        <f>(E257-I257)/E257</f>
        <v>6.687613205549682E-2</v>
      </c>
    </row>
    <row r="258" spans="1:10">
      <c r="A258" s="120" t="s">
        <v>78</v>
      </c>
      <c r="B258" s="33"/>
      <c r="C258" s="35"/>
      <c r="D258" s="44"/>
      <c r="E258" s="37"/>
      <c r="F258" s="18"/>
      <c r="G258" s="18"/>
      <c r="H258" s="20"/>
      <c r="I258" s="22"/>
      <c r="J258" s="67"/>
    </row>
    <row r="259" spans="1:10">
      <c r="A259" s="107"/>
      <c r="B259" s="34" t="s">
        <v>51</v>
      </c>
      <c r="C259" s="51">
        <f>C255+C256+C257</f>
        <v>31</v>
      </c>
      <c r="D259" s="51"/>
      <c r="E259" s="4">
        <f>SUMPRODUCT(C255:C257,E255:E257)/C259</f>
        <v>109410.4558379191</v>
      </c>
      <c r="F259" s="25"/>
      <c r="G259" s="25">
        <f>G255+G256+G257</f>
        <v>1202</v>
      </c>
      <c r="H259" s="25"/>
      <c r="I259" s="26">
        <f>(I255*G255+I256*G256+I257*G257)/G259</f>
        <v>117917.4850249584</v>
      </c>
      <c r="J259" s="73">
        <f>(E259-I259)/E259</f>
        <v>-7.7753347446441773E-2</v>
      </c>
    </row>
    <row r="260" spans="1:10">
      <c r="A260" s="105" t="s">
        <v>23</v>
      </c>
      <c r="B260" s="32" t="s">
        <v>48</v>
      </c>
      <c r="C260" s="35">
        <v>7</v>
      </c>
      <c r="D260" s="36">
        <f>C260/C264</f>
        <v>0.63636363636363635</v>
      </c>
      <c r="E260" s="37">
        <v>130874.80731428573</v>
      </c>
      <c r="F260" s="17">
        <v>12</v>
      </c>
      <c r="G260" s="17">
        <v>428</v>
      </c>
      <c r="H260" s="19">
        <f>G260/G264</f>
        <v>0.47240618101545256</v>
      </c>
      <c r="I260" s="21">
        <v>137418.49532710281</v>
      </c>
      <c r="J260" s="71">
        <f>(E260-I260)/E260</f>
        <v>-4.9999599977273802E-2</v>
      </c>
    </row>
    <row r="261" spans="1:10">
      <c r="A261" s="114">
        <v>3490</v>
      </c>
      <c r="B261" s="33" t="s">
        <v>49</v>
      </c>
      <c r="C261" s="35">
        <v>4</v>
      </c>
      <c r="D261" s="44">
        <f>C261/C264</f>
        <v>0.36363636363636365</v>
      </c>
      <c r="E261" s="37">
        <v>99327.603436363628</v>
      </c>
      <c r="F261" s="18">
        <v>12</v>
      </c>
      <c r="G261" s="18">
        <v>248</v>
      </c>
      <c r="H261" s="20">
        <f>G261/G264</f>
        <v>0.27373068432671083</v>
      </c>
      <c r="I261" s="22">
        <v>105307.6129032258</v>
      </c>
      <c r="J261" s="72">
        <f>(E261-I261)/E261</f>
        <v>-6.0204910417408761E-2</v>
      </c>
    </row>
    <row r="262" spans="1:10">
      <c r="A262" s="120" t="s">
        <v>120</v>
      </c>
      <c r="B262" s="33" t="s">
        <v>50</v>
      </c>
      <c r="C262" s="35"/>
      <c r="D262" s="44">
        <f>C262/C264</f>
        <v>0</v>
      </c>
      <c r="E262" s="37"/>
      <c r="F262" s="18">
        <v>12</v>
      </c>
      <c r="G262" s="18">
        <v>230</v>
      </c>
      <c r="H262" s="20">
        <f>G262/G264</f>
        <v>0.25386313465783666</v>
      </c>
      <c r="I262" s="22">
        <v>95311.369565217392</v>
      </c>
      <c r="J262" s="66"/>
    </row>
    <row r="263" spans="1:10">
      <c r="A263" s="120" t="s">
        <v>121</v>
      </c>
      <c r="B263" s="33"/>
      <c r="C263" s="35"/>
      <c r="D263" s="44"/>
      <c r="E263" s="37"/>
      <c r="F263" s="18"/>
      <c r="G263" s="18"/>
      <c r="H263" s="20"/>
      <c r="I263" s="22"/>
      <c r="J263" s="67"/>
    </row>
    <row r="264" spans="1:10">
      <c r="A264" s="107"/>
      <c r="B264" s="34" t="s">
        <v>51</v>
      </c>
      <c r="C264" s="51">
        <f>C260+C261+C262</f>
        <v>11</v>
      </c>
      <c r="D264" s="51"/>
      <c r="E264" s="4">
        <f>SUMPRODUCT(C260:C262,E260:E262)/C264</f>
        <v>119403.09681322315</v>
      </c>
      <c r="F264" s="25"/>
      <c r="G264" s="25">
        <f>G260+G261+G262</f>
        <v>906</v>
      </c>
      <c r="H264" s="25"/>
      <c r="I264" s="26">
        <f>(I260*G260+I261*G261+I262*G262)/G264</f>
        <v>117939.31456953642</v>
      </c>
      <c r="J264" s="68">
        <f>(E264-I264)/E264</f>
        <v>1.22591648186182E-2</v>
      </c>
    </row>
    <row r="265" spans="1:10">
      <c r="A265" s="105" t="s">
        <v>79</v>
      </c>
      <c r="B265" s="32" t="s">
        <v>48</v>
      </c>
      <c r="C265" s="35">
        <v>5</v>
      </c>
      <c r="D265" s="36">
        <f>C265/C269</f>
        <v>0.625</v>
      </c>
      <c r="E265" s="37">
        <v>205315.52259272727</v>
      </c>
      <c r="F265" s="17">
        <v>12</v>
      </c>
      <c r="G265" s="17">
        <v>508</v>
      </c>
      <c r="H265" s="19">
        <f>G265/G269</f>
        <v>0.46350364963503649</v>
      </c>
      <c r="I265" s="21">
        <v>136764.3622047244</v>
      </c>
      <c r="J265" s="65">
        <f>(E265-I265)/E265</f>
        <v>0.33388201497060654</v>
      </c>
    </row>
    <row r="266" spans="1:10">
      <c r="A266" s="114">
        <v>8670</v>
      </c>
      <c r="B266" s="33" t="s">
        <v>49</v>
      </c>
      <c r="C266" s="35">
        <v>1</v>
      </c>
      <c r="D266" s="44">
        <f>C266/C269</f>
        <v>0.125</v>
      </c>
      <c r="E266" s="37">
        <v>132197.0269090909</v>
      </c>
      <c r="F266" s="18">
        <v>12</v>
      </c>
      <c r="G266" s="18">
        <v>288</v>
      </c>
      <c r="H266" s="20">
        <f>G266/G269</f>
        <v>0.26277372262773724</v>
      </c>
      <c r="I266" s="22">
        <v>105943.80555555556</v>
      </c>
      <c r="J266" s="66">
        <f>(E266-I266)/E266</f>
        <v>0.1985916171290987</v>
      </c>
    </row>
    <row r="267" spans="1:10">
      <c r="A267" s="120" t="s">
        <v>77</v>
      </c>
      <c r="B267" s="33" t="s">
        <v>50</v>
      </c>
      <c r="C267" s="35">
        <v>2</v>
      </c>
      <c r="D267" s="44">
        <f>C267/C269</f>
        <v>0.25</v>
      </c>
      <c r="E267" s="37">
        <v>109435.54708636363</v>
      </c>
      <c r="F267" s="18">
        <v>12</v>
      </c>
      <c r="G267" s="18">
        <v>300</v>
      </c>
      <c r="H267" s="20">
        <f>G267/G269</f>
        <v>0.27372262773722628</v>
      </c>
      <c r="I267" s="22">
        <v>94983.613333333327</v>
      </c>
      <c r="J267" s="66">
        <f>(E267-I267)/E267</f>
        <v>0.1320588614741901</v>
      </c>
    </row>
    <row r="268" spans="1:10">
      <c r="A268" s="121" t="s">
        <v>122</v>
      </c>
      <c r="B268" s="33"/>
      <c r="C268" s="35"/>
      <c r="D268" s="44"/>
      <c r="E268" s="37"/>
      <c r="F268" s="18"/>
      <c r="G268" s="18"/>
      <c r="H268" s="20"/>
      <c r="I268" s="22"/>
      <c r="J268" s="67"/>
    </row>
    <row r="269" spans="1:10">
      <c r="A269" s="107"/>
      <c r="B269" s="34" t="s">
        <v>51</v>
      </c>
      <c r="C269" s="51">
        <f>C265+C266+C267</f>
        <v>8</v>
      </c>
      <c r="D269" s="51"/>
      <c r="E269" s="4">
        <f>SUMPRODUCT(C265:C267,E265:E267)/C269</f>
        <v>172205.71675568182</v>
      </c>
      <c r="F269" s="25"/>
      <c r="G269" s="25">
        <f>G265+G266+G267</f>
        <v>1096</v>
      </c>
      <c r="H269" s="25"/>
      <c r="I269" s="26">
        <f>(I265*G265+I266*G266+I267*G267)/G269</f>
        <v>117229.19343065693</v>
      </c>
      <c r="J269" s="68">
        <f>(E269-I269)/E269</f>
        <v>0.31924911879100537</v>
      </c>
    </row>
    <row r="270" spans="1:10">
      <c r="A270" s="108" t="s">
        <v>80</v>
      </c>
      <c r="B270" s="41" t="s">
        <v>48</v>
      </c>
      <c r="C270" s="38">
        <v>18</v>
      </c>
      <c r="D270" s="45">
        <f>C270/C274</f>
        <v>0.3</v>
      </c>
      <c r="E270" s="48">
        <v>162886.56830000001</v>
      </c>
      <c r="F270" s="52"/>
      <c r="G270" s="52">
        <v>647</v>
      </c>
      <c r="H270" s="53">
        <f>G270/G274</f>
        <v>0.37902753368482717</v>
      </c>
      <c r="I270" s="54">
        <v>224704.70479134467</v>
      </c>
      <c r="J270" s="74">
        <f>(E270-I270)/E270</f>
        <v>-0.37951647662862975</v>
      </c>
    </row>
    <row r="271" spans="1:10">
      <c r="A271" s="109"/>
      <c r="B271" s="42" t="s">
        <v>49</v>
      </c>
      <c r="C271" s="39">
        <v>17</v>
      </c>
      <c r="D271" s="46">
        <f>C271/C274</f>
        <v>0.28333333333333333</v>
      </c>
      <c r="E271" s="49">
        <v>135590.43036417113</v>
      </c>
      <c r="F271" s="56"/>
      <c r="G271" s="56">
        <v>515</v>
      </c>
      <c r="H271" s="57">
        <f>G271/G274</f>
        <v>0.30169888693614527</v>
      </c>
      <c r="I271" s="58">
        <v>171374.186407767</v>
      </c>
      <c r="J271" s="69">
        <f>(E271-I271)/E271</f>
        <v>-0.2639106310636174</v>
      </c>
    </row>
    <row r="272" spans="1:10">
      <c r="A272" s="109"/>
      <c r="B272" s="42" t="s">
        <v>50</v>
      </c>
      <c r="C272" s="39">
        <v>25</v>
      </c>
      <c r="D272" s="46">
        <f>C272/C274</f>
        <v>0.41666666666666669</v>
      </c>
      <c r="E272" s="49">
        <v>145739.1400003637</v>
      </c>
      <c r="F272" s="56"/>
      <c r="G272" s="56">
        <v>545</v>
      </c>
      <c r="H272" s="57">
        <f>G272/G274</f>
        <v>0.31927357937902756</v>
      </c>
      <c r="I272" s="58">
        <v>167614.21284403669</v>
      </c>
      <c r="J272" s="69">
        <f>(E272-I272)/E272</f>
        <v>-0.15009744701127239</v>
      </c>
    </row>
    <row r="273" spans="1:10">
      <c r="A273" s="109"/>
      <c r="B273" s="42"/>
      <c r="C273" s="39"/>
      <c r="D273" s="46"/>
      <c r="E273" s="49"/>
      <c r="F273" s="56"/>
      <c r="G273" s="56"/>
      <c r="H273" s="57"/>
      <c r="I273" s="58"/>
      <c r="J273" s="59"/>
    </row>
    <row r="274" spans="1:10">
      <c r="A274" s="110"/>
      <c r="B274" s="43" t="s">
        <v>51</v>
      </c>
      <c r="C274" s="40">
        <f>C270+C271+C272</f>
        <v>60</v>
      </c>
      <c r="D274" s="47"/>
      <c r="E274" s="50">
        <v>148007.90076000002</v>
      </c>
      <c r="F274" s="60"/>
      <c r="G274" s="60">
        <v>1707</v>
      </c>
      <c r="H274" s="60"/>
      <c r="I274" s="61">
        <f>(I270*G270+I271*G271+I272*G272)/G274</f>
        <v>190387.46104276509</v>
      </c>
      <c r="J274" s="70">
        <f>(+E274-I274)/E274</f>
        <v>-0.28633309482231634</v>
      </c>
    </row>
    <row r="275" spans="1:10">
      <c r="A275" s="105" t="s">
        <v>55</v>
      </c>
      <c r="B275" s="32" t="s">
        <v>48</v>
      </c>
      <c r="C275" s="35">
        <v>3</v>
      </c>
      <c r="D275" s="36">
        <f>C275/C279</f>
        <v>0.25</v>
      </c>
      <c r="E275" s="37">
        <v>164960.16899999999</v>
      </c>
      <c r="F275" s="17">
        <v>19</v>
      </c>
      <c r="G275" s="17">
        <v>240</v>
      </c>
      <c r="H275" s="19">
        <f>G275/G279</f>
        <v>0.3524229074889868</v>
      </c>
      <c r="I275" s="21">
        <v>227868.25</v>
      </c>
      <c r="J275" s="71">
        <f>(E275-I275)/E275</f>
        <v>-0.38135315562146405</v>
      </c>
    </row>
    <row r="276" spans="1:10">
      <c r="A276" s="114">
        <v>1060</v>
      </c>
      <c r="B276" s="33" t="s">
        <v>49</v>
      </c>
      <c r="C276" s="35">
        <v>3</v>
      </c>
      <c r="D276" s="44">
        <f>C276/C279</f>
        <v>0.25</v>
      </c>
      <c r="E276" s="37">
        <v>140652.48706363636</v>
      </c>
      <c r="F276" s="18">
        <v>19</v>
      </c>
      <c r="G276" s="18">
        <v>207</v>
      </c>
      <c r="H276" s="20">
        <f>G276/G279</f>
        <v>0.30396475770925108</v>
      </c>
      <c r="I276" s="22">
        <v>175872.36714975844</v>
      </c>
      <c r="J276" s="72">
        <f>(E276-I276)/E276</f>
        <v>-0.25040353584496028</v>
      </c>
    </row>
    <row r="277" spans="1:10">
      <c r="A277" s="120" t="s">
        <v>123</v>
      </c>
      <c r="B277" s="33" t="s">
        <v>50</v>
      </c>
      <c r="C277" s="35">
        <v>6</v>
      </c>
      <c r="D277" s="44">
        <f>C277/C279</f>
        <v>0.5</v>
      </c>
      <c r="E277" s="37">
        <v>168230.40255</v>
      </c>
      <c r="F277" s="18">
        <v>19</v>
      </c>
      <c r="G277" s="18">
        <v>234</v>
      </c>
      <c r="H277" s="20">
        <f>G277/G279</f>
        <v>0.34361233480176212</v>
      </c>
      <c r="I277" s="22">
        <v>174546.11111111112</v>
      </c>
      <c r="J277" s="66">
        <f>(E277-I277)/E277</f>
        <v>-3.7542016575951687E-2</v>
      </c>
    </row>
    <row r="278" spans="1:10">
      <c r="A278" s="120" t="s">
        <v>124</v>
      </c>
      <c r="B278" s="33"/>
      <c r="C278" s="35"/>
      <c r="D278" s="44"/>
      <c r="E278" s="37"/>
      <c r="F278" s="18"/>
      <c r="G278" s="18"/>
      <c r="H278" s="20"/>
      <c r="I278" s="22"/>
      <c r="J278" s="67"/>
    </row>
    <row r="279" spans="1:10">
      <c r="A279" s="107"/>
      <c r="B279" s="34" t="s">
        <v>51</v>
      </c>
      <c r="C279" s="51">
        <f>C275+C276+C277</f>
        <v>12</v>
      </c>
      <c r="D279" s="51"/>
      <c r="E279" s="4">
        <f>SUMPRODUCT(C275:C277,E275:E277)/C279</f>
        <v>160518.3652909091</v>
      </c>
      <c r="F279" s="25"/>
      <c r="G279" s="25">
        <f>G275+G276+G277</f>
        <v>681</v>
      </c>
      <c r="H279" s="25"/>
      <c r="I279" s="26">
        <f>(I275*G275+I276*G276+I277*G277)/G279</f>
        <v>193741.18942731278</v>
      </c>
      <c r="J279" s="73">
        <f>(E279-I279)/E279</f>
        <v>-0.20697210612750516</v>
      </c>
    </row>
    <row r="280" spans="1:10">
      <c r="A280" s="105" t="s">
        <v>125</v>
      </c>
      <c r="B280" s="32" t="s">
        <v>48</v>
      </c>
      <c r="C280" s="35">
        <v>6</v>
      </c>
      <c r="D280" s="36">
        <f>C280/C284</f>
        <v>0.5</v>
      </c>
      <c r="E280" s="37">
        <v>180668.79494999998</v>
      </c>
      <c r="F280" s="17">
        <v>17</v>
      </c>
      <c r="G280" s="17">
        <v>96</v>
      </c>
      <c r="H280" s="19">
        <f>G280/G284</f>
        <v>0.4247787610619469</v>
      </c>
      <c r="I280" s="21">
        <v>241131</v>
      </c>
      <c r="J280" s="71">
        <f>(E280-I280)/E280</f>
        <v>-0.33465770924488047</v>
      </c>
    </row>
    <row r="281" spans="1:10">
      <c r="A281" s="114">
        <v>1460</v>
      </c>
      <c r="B281" s="33" t="s">
        <v>49</v>
      </c>
      <c r="C281" s="35">
        <v>2</v>
      </c>
      <c r="D281" s="44">
        <f>C281/C284</f>
        <v>0.16666666666666666</v>
      </c>
      <c r="E281" s="37">
        <v>154418.69295000003</v>
      </c>
      <c r="F281" s="18">
        <v>17</v>
      </c>
      <c r="G281" s="18">
        <v>59</v>
      </c>
      <c r="H281" s="20">
        <f>G281/G284</f>
        <v>0.26106194690265488</v>
      </c>
      <c r="I281" s="22">
        <v>190971</v>
      </c>
      <c r="J281" s="72">
        <f>(E281-I281)/E281</f>
        <v>-0.23670908198812057</v>
      </c>
    </row>
    <row r="282" spans="1:10">
      <c r="A282" s="120" t="s">
        <v>126</v>
      </c>
      <c r="B282" s="33" t="s">
        <v>50</v>
      </c>
      <c r="C282" s="35">
        <v>4</v>
      </c>
      <c r="D282" s="44">
        <f>C282/C284</f>
        <v>0.33333333333333331</v>
      </c>
      <c r="E282" s="37">
        <v>170080.34770227273</v>
      </c>
      <c r="F282" s="18">
        <v>16</v>
      </c>
      <c r="G282" s="18">
        <v>71</v>
      </c>
      <c r="H282" s="20">
        <f>G282/G284</f>
        <v>0.31415929203539822</v>
      </c>
      <c r="I282" s="22">
        <v>198699</v>
      </c>
      <c r="J282" s="72">
        <f>(E282-I282)/E282</f>
        <v>-0.16826548560345428</v>
      </c>
    </row>
    <row r="283" spans="1:10">
      <c r="A283" s="121" t="s">
        <v>81</v>
      </c>
      <c r="B283" s="33"/>
      <c r="C283" s="35"/>
      <c r="D283" s="44"/>
      <c r="E283" s="37"/>
      <c r="F283" s="18"/>
      <c r="G283" s="18"/>
      <c r="H283" s="20"/>
      <c r="I283" s="22"/>
      <c r="J283" s="67"/>
    </row>
    <row r="284" spans="1:10">
      <c r="A284" s="107"/>
      <c r="B284" s="34" t="s">
        <v>51</v>
      </c>
      <c r="C284" s="51">
        <f>C280+C281+C282</f>
        <v>12</v>
      </c>
      <c r="D284" s="51"/>
      <c r="E284" s="4">
        <f>SUMPRODUCT(C280:C282,E280:E282)/C284</f>
        <v>172764.29553409092</v>
      </c>
      <c r="F284" s="25"/>
      <c r="G284" s="25">
        <f>G280+G281+G282</f>
        <v>226</v>
      </c>
      <c r="H284" s="25"/>
      <c r="I284" s="26">
        <f>(I280*G280+I281*G281+I282*G282)/G284</f>
        <v>214705.72566371682</v>
      </c>
      <c r="J284" s="73">
        <f>(E284-I284)/E284</f>
        <v>-0.24276677076109021</v>
      </c>
    </row>
    <row r="285" spans="1:10">
      <c r="A285" s="105" t="s">
        <v>25</v>
      </c>
      <c r="B285" s="32" t="s">
        <v>48</v>
      </c>
      <c r="C285" s="35">
        <v>3</v>
      </c>
      <c r="D285" s="36">
        <f>C285/C289</f>
        <v>0.42857142857142855</v>
      </c>
      <c r="E285" s="37">
        <v>135180.90479999999</v>
      </c>
      <c r="F285" s="17">
        <v>2</v>
      </c>
      <c r="G285" s="17">
        <v>9</v>
      </c>
      <c r="H285" s="19">
        <f>G285/G289</f>
        <v>0.34615384615384615</v>
      </c>
      <c r="I285" s="21">
        <v>178970</v>
      </c>
      <c r="J285" s="71">
        <f>(E285-I285)/E285</f>
        <v>-0.32392959097874019</v>
      </c>
    </row>
    <row r="286" spans="1:10">
      <c r="A286" s="114">
        <v>2220</v>
      </c>
      <c r="B286" s="33" t="s">
        <v>49</v>
      </c>
      <c r="C286" s="35">
        <v>2</v>
      </c>
      <c r="D286" s="44">
        <f>C286/C289</f>
        <v>0.2857142857142857</v>
      </c>
      <c r="E286" s="37">
        <v>105279.38009999999</v>
      </c>
      <c r="F286" s="18">
        <v>4</v>
      </c>
      <c r="G286" s="18">
        <v>10</v>
      </c>
      <c r="H286" s="20">
        <f>G286/G289</f>
        <v>0.38461538461538464</v>
      </c>
      <c r="I286" s="22">
        <v>117672</v>
      </c>
      <c r="J286" s="72">
        <f>(E286-I286)/E286</f>
        <v>-0.11771174838063095</v>
      </c>
    </row>
    <row r="287" spans="1:10">
      <c r="A287" s="120" t="s">
        <v>127</v>
      </c>
      <c r="B287" s="33" t="s">
        <v>50</v>
      </c>
      <c r="C287" s="35">
        <v>2</v>
      </c>
      <c r="D287" s="44">
        <f>C287/C289</f>
        <v>0.2857142857142857</v>
      </c>
      <c r="E287" s="37">
        <v>103525.05555000002</v>
      </c>
      <c r="F287" s="18">
        <v>4</v>
      </c>
      <c r="G287" s="18">
        <v>7</v>
      </c>
      <c r="H287" s="20">
        <f>G287/G289</f>
        <v>0.26923076923076922</v>
      </c>
      <c r="I287" s="22">
        <v>89607</v>
      </c>
      <c r="J287" s="66">
        <f>(E287-I287)/E287</f>
        <v>0.13444142073681811</v>
      </c>
    </row>
    <row r="288" spans="1:10">
      <c r="A288" s="121" t="s">
        <v>82</v>
      </c>
      <c r="B288" s="33"/>
      <c r="C288" s="35"/>
      <c r="D288" s="44"/>
      <c r="E288" s="37"/>
      <c r="F288" s="18"/>
      <c r="G288" s="18"/>
      <c r="H288" s="20"/>
      <c r="I288" s="22"/>
      <c r="J288" s="67"/>
    </row>
    <row r="289" spans="1:10">
      <c r="A289" s="107"/>
      <c r="B289" s="34" t="s">
        <v>51</v>
      </c>
      <c r="C289" s="51">
        <f>C285+C286+C287</f>
        <v>7</v>
      </c>
      <c r="D289" s="51"/>
      <c r="E289" s="4">
        <f>SUMPRODUCT(C285:C287,E285:E287)/C289</f>
        <v>117593.08367142857</v>
      </c>
      <c r="F289" s="25"/>
      <c r="G289" s="25">
        <f>G285+G286+G287</f>
        <v>26</v>
      </c>
      <c r="H289" s="25"/>
      <c r="I289" s="26">
        <f>(I285*G285+I286*G286+I287*G287)/G289</f>
        <v>131334.57692307694</v>
      </c>
      <c r="J289" s="73">
        <f>(E289-I289)/E289</f>
        <v>-0.1168563050021208</v>
      </c>
    </row>
    <row r="290" spans="1:10">
      <c r="A290" s="105" t="s">
        <v>24</v>
      </c>
      <c r="B290" s="32" t="s">
        <v>48</v>
      </c>
      <c r="C290" s="35">
        <v>1</v>
      </c>
      <c r="D290" s="36">
        <f>C290/C294</f>
        <v>0.1</v>
      </c>
      <c r="E290" s="37">
        <v>147458.97990000001</v>
      </c>
      <c r="F290" s="17">
        <v>19</v>
      </c>
      <c r="G290" s="17">
        <v>197</v>
      </c>
      <c r="H290" s="19">
        <f>G290/G294</f>
        <v>0.39009900990099011</v>
      </c>
      <c r="I290" s="21">
        <v>219368.64467005077</v>
      </c>
      <c r="J290" s="71">
        <f>(E290-I290)/E290</f>
        <v>-0.48765877004450076</v>
      </c>
    </row>
    <row r="291" spans="1:10">
      <c r="A291" s="114">
        <v>2500</v>
      </c>
      <c r="B291" s="33" t="s">
        <v>49</v>
      </c>
      <c r="C291" s="35">
        <v>5</v>
      </c>
      <c r="D291" s="44">
        <f>C291/C294</f>
        <v>0.5</v>
      </c>
      <c r="E291" s="37">
        <v>134222.50368000002</v>
      </c>
      <c r="F291" s="18">
        <v>19</v>
      </c>
      <c r="G291" s="18">
        <v>158</v>
      </c>
      <c r="H291" s="20">
        <f>G291/G294</f>
        <v>0.31287128712871287</v>
      </c>
      <c r="I291" s="22">
        <v>167152.75949367089</v>
      </c>
      <c r="J291" s="72">
        <f>(E291-I291)/E291</f>
        <v>-0.24534079540178982</v>
      </c>
    </row>
    <row r="292" spans="1:10">
      <c r="A292" s="120" t="s">
        <v>83</v>
      </c>
      <c r="B292" s="33" t="s">
        <v>50</v>
      </c>
      <c r="C292" s="35">
        <v>4</v>
      </c>
      <c r="D292" s="44">
        <f>C292/C294</f>
        <v>0.4</v>
      </c>
      <c r="E292" s="37">
        <v>139512.86550000001</v>
      </c>
      <c r="F292" s="18">
        <v>19</v>
      </c>
      <c r="G292" s="18">
        <v>150</v>
      </c>
      <c r="H292" s="20">
        <f>G292/G294</f>
        <v>0.29702970297029702</v>
      </c>
      <c r="I292" s="22">
        <v>154505.50666666665</v>
      </c>
      <c r="J292" s="72">
        <f>(E292-I292)/E292</f>
        <v>-0.10746421925271571</v>
      </c>
    </row>
    <row r="293" spans="1:10">
      <c r="A293" s="120" t="s">
        <v>128</v>
      </c>
      <c r="B293" s="33"/>
      <c r="C293" s="35"/>
      <c r="D293" s="44"/>
      <c r="E293" s="37"/>
      <c r="F293" s="18"/>
      <c r="G293" s="18"/>
      <c r="H293" s="20"/>
      <c r="I293" s="22"/>
      <c r="J293" s="67"/>
    </row>
    <row r="294" spans="1:10">
      <c r="A294" s="107"/>
      <c r="B294" s="34" t="s">
        <v>51</v>
      </c>
      <c r="C294" s="51">
        <f>C290+C291+C292</f>
        <v>10</v>
      </c>
      <c r="D294" s="51"/>
      <c r="E294" s="4">
        <f>SUMPRODUCT(C290:C292,E290:E292)/C294</f>
        <v>137662.29603000003</v>
      </c>
      <c r="F294" s="25"/>
      <c r="G294" s="25">
        <f>G290+G291+G292</f>
        <v>505</v>
      </c>
      <c r="H294" s="25"/>
      <c r="I294" s="26">
        <f>(I290*G290+I291*G291+I292*G292)/G294</f>
        <v>183765.51485148515</v>
      </c>
      <c r="J294" s="73">
        <f>(E294-I294)/E294</f>
        <v>-0.33490084177760687</v>
      </c>
    </row>
    <row r="295" spans="1:10">
      <c r="A295" s="105" t="s">
        <v>129</v>
      </c>
      <c r="B295" s="32" t="s">
        <v>48</v>
      </c>
      <c r="C295" s="35">
        <v>2</v>
      </c>
      <c r="D295" s="36">
        <f>C295/C299</f>
        <v>0.25</v>
      </c>
      <c r="E295" s="37">
        <v>175290.5601</v>
      </c>
      <c r="F295" s="17">
        <v>5</v>
      </c>
      <c r="G295" s="17">
        <v>23</v>
      </c>
      <c r="H295" s="19">
        <f>G295/G299</f>
        <v>0.323943661971831</v>
      </c>
      <c r="I295" s="21">
        <v>203480.91304347827</v>
      </c>
      <c r="J295" s="71">
        <f>(E295-I295)/E295</f>
        <v>-0.16082071349076754</v>
      </c>
    </row>
    <row r="296" spans="1:10">
      <c r="A296" s="114">
        <v>8595</v>
      </c>
      <c r="B296" s="33" t="s">
        <v>49</v>
      </c>
      <c r="C296" s="35">
        <v>1</v>
      </c>
      <c r="D296" s="44">
        <f>C296/C299</f>
        <v>0.125</v>
      </c>
      <c r="E296" s="37">
        <v>127344.35520000001</v>
      </c>
      <c r="F296" s="18">
        <v>4</v>
      </c>
      <c r="G296" s="18">
        <v>29</v>
      </c>
      <c r="H296" s="20">
        <f>G296/G299</f>
        <v>0.40845070422535212</v>
      </c>
      <c r="I296" s="22">
        <v>153760.72413793104</v>
      </c>
      <c r="J296" s="72">
        <f>(E296-I296)/E296</f>
        <v>-0.20744043892988384</v>
      </c>
    </row>
    <row r="297" spans="1:10">
      <c r="A297" s="120" t="s">
        <v>130</v>
      </c>
      <c r="B297" s="33" t="s">
        <v>50</v>
      </c>
      <c r="C297" s="35">
        <v>5</v>
      </c>
      <c r="D297" s="44">
        <f>C297/C299</f>
        <v>0.625</v>
      </c>
      <c r="E297" s="37">
        <v>135981.36414000002</v>
      </c>
      <c r="F297" s="18">
        <v>3</v>
      </c>
      <c r="G297" s="18">
        <v>19</v>
      </c>
      <c r="H297" s="20">
        <f>G297/G299</f>
        <v>0.26760563380281688</v>
      </c>
      <c r="I297" s="22">
        <v>149250.73684210525</v>
      </c>
      <c r="J297" s="72">
        <f>(E297-I297)/E297</f>
        <v>-9.7582288470379738E-2</v>
      </c>
    </row>
    <row r="298" spans="1:10">
      <c r="A298" s="120" t="s">
        <v>131</v>
      </c>
      <c r="B298" s="33"/>
      <c r="C298" s="35"/>
      <c r="D298" s="44"/>
      <c r="E298" s="37"/>
      <c r="F298" s="18"/>
      <c r="G298" s="18"/>
      <c r="H298" s="20"/>
      <c r="I298" s="22"/>
      <c r="J298" s="67"/>
    </row>
    <row r="299" spans="1:10">
      <c r="A299" s="107"/>
      <c r="B299" s="34" t="s">
        <v>51</v>
      </c>
      <c r="C299" s="51">
        <f>C295+C296+C297</f>
        <v>8</v>
      </c>
      <c r="D299" s="51"/>
      <c r="E299" s="4">
        <f>SUMPRODUCT(C295:C297,E295:E297)/C299</f>
        <v>144729.03701249999</v>
      </c>
      <c r="F299" s="25"/>
      <c r="G299" s="25">
        <f>G295+G296+G297</f>
        <v>71</v>
      </c>
      <c r="H299" s="25"/>
      <c r="I299" s="26">
        <f>(I295*G295+I296*G296+I297*G297)/G299</f>
        <v>168660.36619718309</v>
      </c>
      <c r="J299" s="73">
        <f>(E299-I299)/E299</f>
        <v>-0.16535264573491351</v>
      </c>
    </row>
    <row r="300" spans="1:10">
      <c r="A300" s="105" t="s">
        <v>132</v>
      </c>
      <c r="B300" s="32" t="s">
        <v>48</v>
      </c>
      <c r="C300" s="35">
        <v>3</v>
      </c>
      <c r="D300" s="36">
        <f>C300/C304</f>
        <v>0.3</v>
      </c>
      <c r="E300" s="37">
        <v>149827.37940000001</v>
      </c>
      <c r="F300" s="17">
        <v>16</v>
      </c>
      <c r="G300" s="17">
        <v>82</v>
      </c>
      <c r="H300" s="19">
        <f>G300/G304</f>
        <v>0.41414141414141414</v>
      </c>
      <c r="I300" s="21">
        <v>220007</v>
      </c>
      <c r="J300" s="71">
        <f>(E300-I300)/E300</f>
        <v>-0.46840317758370931</v>
      </c>
    </row>
    <row r="301" spans="1:10">
      <c r="A301" s="114">
        <v>7190</v>
      </c>
      <c r="B301" s="33" t="s">
        <v>49</v>
      </c>
      <c r="C301" s="35">
        <v>4</v>
      </c>
      <c r="D301" s="44">
        <f>C301/C304</f>
        <v>0.4</v>
      </c>
      <c r="E301" s="37">
        <v>141306.70882499998</v>
      </c>
      <c r="F301" s="18">
        <v>16</v>
      </c>
      <c r="G301" s="18">
        <v>52</v>
      </c>
      <c r="H301" s="20">
        <f>G301/G304</f>
        <v>0.26262626262626265</v>
      </c>
      <c r="I301" s="22">
        <v>164210</v>
      </c>
      <c r="J301" s="72">
        <f>(E301-I301)/E301</f>
        <v>-0.1620821216872611</v>
      </c>
    </row>
    <row r="302" spans="1:10">
      <c r="A302" s="120" t="s">
        <v>133</v>
      </c>
      <c r="B302" s="33" t="s">
        <v>50</v>
      </c>
      <c r="C302" s="35">
        <v>3</v>
      </c>
      <c r="D302" s="44">
        <f>C302/C304</f>
        <v>0.3</v>
      </c>
      <c r="E302" s="37">
        <v>138615.44010000001</v>
      </c>
      <c r="F302" s="18">
        <v>16</v>
      </c>
      <c r="G302" s="18">
        <v>64</v>
      </c>
      <c r="H302" s="20">
        <f>G302/G304</f>
        <v>0.32323232323232326</v>
      </c>
      <c r="I302" s="22">
        <v>152492</v>
      </c>
      <c r="J302" s="72">
        <f>(E302-I302)/E302</f>
        <v>-0.10010832768693848</v>
      </c>
    </row>
    <row r="303" spans="1:10">
      <c r="A303" s="120"/>
      <c r="B303" s="33"/>
      <c r="C303" s="35"/>
      <c r="D303" s="44"/>
      <c r="E303" s="37"/>
      <c r="F303" s="18"/>
      <c r="G303" s="18"/>
      <c r="H303" s="20"/>
      <c r="I303" s="22"/>
      <c r="J303" s="67"/>
    </row>
    <row r="304" spans="1:10">
      <c r="A304" s="107"/>
      <c r="B304" s="34" t="s">
        <v>51</v>
      </c>
      <c r="C304" s="51">
        <f>C300+C301+C302</f>
        <v>10</v>
      </c>
      <c r="D304" s="51"/>
      <c r="E304" s="4">
        <f>SUMPRODUCT(C300:C302,E300:E302)/C304</f>
        <v>143055.52938000002</v>
      </c>
      <c r="F304" s="25"/>
      <c r="G304" s="25">
        <f>G300+G301+G302</f>
        <v>198</v>
      </c>
      <c r="H304" s="25"/>
      <c r="I304" s="26">
        <f>(I300*G300+I301*G301+I302*G302)/G304</f>
        <v>183530.21212121213</v>
      </c>
      <c r="J304" s="73">
        <f>(E304-I304)/E304</f>
        <v>-0.28292987287264337</v>
      </c>
    </row>
    <row r="305" spans="1:10">
      <c r="A305" s="108" t="s">
        <v>84</v>
      </c>
      <c r="B305" s="41" t="s">
        <v>48</v>
      </c>
      <c r="C305" s="38">
        <v>14</v>
      </c>
      <c r="D305" s="45">
        <f>C305/C309</f>
        <v>0.2413793103448276</v>
      </c>
      <c r="E305" s="48">
        <v>99941.333674675334</v>
      </c>
      <c r="F305" s="52"/>
      <c r="G305" s="52">
        <v>212</v>
      </c>
      <c r="H305" s="53">
        <f>G305/G309</f>
        <v>0.36551724137931035</v>
      </c>
      <c r="I305" s="54">
        <v>126116.86320754717</v>
      </c>
      <c r="J305" s="74">
        <f>(E305-I305)/E305</f>
        <v>-0.26190894768402107</v>
      </c>
    </row>
    <row r="306" spans="1:10">
      <c r="A306" s="109"/>
      <c r="B306" s="42" t="s">
        <v>49</v>
      </c>
      <c r="C306" s="39">
        <v>17</v>
      </c>
      <c r="D306" s="46">
        <f>C306/C309</f>
        <v>0.29310344827586204</v>
      </c>
      <c r="E306" s="49">
        <v>76997.469147593583</v>
      </c>
      <c r="F306" s="56"/>
      <c r="G306" s="56">
        <v>211</v>
      </c>
      <c r="H306" s="57">
        <f>G306/G309</f>
        <v>0.36379310344827587</v>
      </c>
      <c r="I306" s="58">
        <v>86604.905213270147</v>
      </c>
      <c r="J306" s="69">
        <f>(E306-I306)/E306</f>
        <v>-0.12477599812093079</v>
      </c>
    </row>
    <row r="307" spans="1:10">
      <c r="A307" s="109"/>
      <c r="B307" s="42" t="s">
        <v>50</v>
      </c>
      <c r="C307" s="39">
        <v>27</v>
      </c>
      <c r="D307" s="46">
        <f>C307/C309</f>
        <v>0.46551724137931033</v>
      </c>
      <c r="E307" s="49">
        <v>65999.991933333324</v>
      </c>
      <c r="F307" s="56"/>
      <c r="G307" s="56">
        <v>157</v>
      </c>
      <c r="H307" s="57">
        <f>G307/G309</f>
        <v>0.27068965517241378</v>
      </c>
      <c r="I307" s="58">
        <v>70444.573248407643</v>
      </c>
      <c r="J307" s="69">
        <f>(E307-I307)/E307</f>
        <v>-6.7342149368196852E-2</v>
      </c>
    </row>
    <row r="308" spans="1:10">
      <c r="A308" s="109"/>
      <c r="B308" s="42"/>
      <c r="C308" s="39"/>
      <c r="D308" s="46"/>
      <c r="E308" s="49"/>
      <c r="F308" s="56"/>
      <c r="G308" s="56"/>
      <c r="H308" s="57"/>
      <c r="I308" s="58"/>
      <c r="J308" s="59"/>
    </row>
    <row r="309" spans="1:10">
      <c r="A309" s="110"/>
      <c r="B309" s="43" t="s">
        <v>51</v>
      </c>
      <c r="C309" s="40">
        <v>58</v>
      </c>
      <c r="D309" s="47"/>
      <c r="E309" s="50">
        <v>77416.128088871468</v>
      </c>
      <c r="F309" s="60"/>
      <c r="G309" s="60">
        <v>580</v>
      </c>
      <c r="H309" s="60"/>
      <c r="I309" s="61">
        <f>(I305*G305+I306*G306+I307*G307)/G309</f>
        <v>96672.772413793107</v>
      </c>
      <c r="J309" s="70">
        <f>(+E309-I309)/E309</f>
        <v>-0.24874202314555915</v>
      </c>
    </row>
    <row r="310" spans="1:10">
      <c r="A310" s="105" t="s">
        <v>134</v>
      </c>
      <c r="B310" s="32" t="s">
        <v>48</v>
      </c>
      <c r="C310" s="35">
        <v>3</v>
      </c>
      <c r="D310" s="36">
        <f>C310/C314</f>
        <v>0.13636363636363635</v>
      </c>
      <c r="E310" s="37">
        <v>107035.83529090909</v>
      </c>
      <c r="F310" s="17">
        <v>10</v>
      </c>
      <c r="G310" s="17">
        <v>72</v>
      </c>
      <c r="H310" s="19">
        <f>G310/G314</f>
        <v>0.31858407079646017</v>
      </c>
      <c r="I310" s="21">
        <v>134909.22222222222</v>
      </c>
      <c r="J310" s="71">
        <f>(E310-I310)/E310</f>
        <v>-0.26041172898363424</v>
      </c>
    </row>
    <row r="311" spans="1:10">
      <c r="A311" s="114">
        <v>3520</v>
      </c>
      <c r="B311" s="33" t="s">
        <v>49</v>
      </c>
      <c r="C311" s="35">
        <v>6</v>
      </c>
      <c r="D311" s="44">
        <f>C311/C314</f>
        <v>0.27272727272727271</v>
      </c>
      <c r="E311" s="37">
        <v>79805.139899999995</v>
      </c>
      <c r="F311" s="18">
        <v>12</v>
      </c>
      <c r="G311" s="18">
        <v>89</v>
      </c>
      <c r="H311" s="20">
        <f>G311/G314</f>
        <v>0.39380530973451328</v>
      </c>
      <c r="I311" s="22">
        <v>87557.932584269656</v>
      </c>
      <c r="J311" s="72">
        <f>(E311-I311)/E311</f>
        <v>-9.7146533343395111E-2</v>
      </c>
    </row>
    <row r="312" spans="1:10">
      <c r="A312" s="120" t="s">
        <v>85</v>
      </c>
      <c r="B312" s="33" t="s">
        <v>50</v>
      </c>
      <c r="C312" s="35">
        <v>13</v>
      </c>
      <c r="D312" s="44">
        <f>C312/C314</f>
        <v>0.59090909090909094</v>
      </c>
      <c r="E312" s="37">
        <v>67261.713715384612</v>
      </c>
      <c r="F312" s="18">
        <v>12</v>
      </c>
      <c r="G312" s="18">
        <v>65</v>
      </c>
      <c r="H312" s="20">
        <f>G312/G314</f>
        <v>0.28761061946902655</v>
      </c>
      <c r="I312" s="22">
        <v>70906.076923076922</v>
      </c>
      <c r="J312" s="72">
        <f>(E312-I312)/E312</f>
        <v>-5.4181836982526106E-2</v>
      </c>
    </row>
    <row r="313" spans="1:10">
      <c r="A313" s="121" t="s">
        <v>135</v>
      </c>
      <c r="B313" s="33"/>
      <c r="C313" s="35"/>
      <c r="D313" s="44"/>
      <c r="E313" s="37"/>
      <c r="F313" s="18"/>
      <c r="G313" s="18"/>
      <c r="H313" s="20"/>
      <c r="I313" s="22"/>
      <c r="J313" s="67"/>
    </row>
    <row r="314" spans="1:10">
      <c r="A314" s="107"/>
      <c r="B314" s="34" t="s">
        <v>51</v>
      </c>
      <c r="C314" s="51">
        <f>C310+C311+C312</f>
        <v>22</v>
      </c>
      <c r="D314" s="51"/>
      <c r="E314" s="4">
        <f>SUMPRODUCT(C310:C312,E310:E312)/C314</f>
        <v>76106.391980578512</v>
      </c>
      <c r="F314" s="25"/>
      <c r="G314" s="25">
        <f>G310+G311+G312</f>
        <v>226</v>
      </c>
      <c r="H314" s="25"/>
      <c r="I314" s="26">
        <f>(I310*G310+I311*G311+I312*G312)/G314</f>
        <v>97854.048672566365</v>
      </c>
      <c r="J314" s="73">
        <f>(E314-I314)/E314</f>
        <v>-0.28575335298430138</v>
      </c>
    </row>
    <row r="315" spans="1:10">
      <c r="A315" s="105" t="s">
        <v>86</v>
      </c>
      <c r="B315" s="32" t="s">
        <v>48</v>
      </c>
      <c r="C315" s="35">
        <v>11</v>
      </c>
      <c r="D315" s="36">
        <f>C315/C319</f>
        <v>0.30555555555555558</v>
      </c>
      <c r="E315" s="37">
        <v>98006.469597520671</v>
      </c>
      <c r="F315" s="17">
        <v>8</v>
      </c>
      <c r="G315" s="17">
        <v>140</v>
      </c>
      <c r="H315" s="19">
        <f>G315/G319</f>
        <v>0.39548022598870058</v>
      </c>
      <c r="I315" s="21">
        <v>121595.07857142857</v>
      </c>
      <c r="J315" s="71">
        <f>(E315-I315)/E315</f>
        <v>-0.24068420248967562</v>
      </c>
    </row>
    <row r="316" spans="1:10">
      <c r="A316" s="114">
        <v>1750</v>
      </c>
      <c r="B316" s="33" t="s">
        <v>49</v>
      </c>
      <c r="C316" s="35">
        <v>11</v>
      </c>
      <c r="D316" s="44">
        <f>C316/C319</f>
        <v>0.30555555555555558</v>
      </c>
      <c r="E316" s="37">
        <v>75466.01237355372</v>
      </c>
      <c r="F316" s="18">
        <v>7</v>
      </c>
      <c r="G316" s="18">
        <v>122</v>
      </c>
      <c r="H316" s="20">
        <f>G316/G319</f>
        <v>0.34463276836158191</v>
      </c>
      <c r="I316" s="22">
        <v>85909.663934426237</v>
      </c>
      <c r="J316" s="72">
        <f>(E316-I316)/E316</f>
        <v>-0.13838880884784083</v>
      </c>
    </row>
    <row r="317" spans="1:10">
      <c r="A317" s="120" t="s">
        <v>87</v>
      </c>
      <c r="B317" s="33" t="s">
        <v>50</v>
      </c>
      <c r="C317" s="35">
        <v>14</v>
      </c>
      <c r="D317" s="44">
        <f>C317/C319</f>
        <v>0.3888888888888889</v>
      </c>
      <c r="E317" s="37">
        <v>64828.393135714294</v>
      </c>
      <c r="F317" s="18">
        <v>6</v>
      </c>
      <c r="G317" s="18">
        <v>92</v>
      </c>
      <c r="H317" s="20">
        <f>G317/G319</f>
        <v>0.25988700564971751</v>
      </c>
      <c r="I317" s="22">
        <v>70118.510869565216</v>
      </c>
      <c r="J317" s="72">
        <f>(E317-I317)/E317</f>
        <v>-8.1601864213669204E-2</v>
      </c>
    </row>
    <row r="318" spans="1:10">
      <c r="A318" s="121" t="s">
        <v>136</v>
      </c>
      <c r="B318" s="33"/>
      <c r="C318" s="35"/>
      <c r="D318" s="44"/>
      <c r="E318" s="37"/>
      <c r="F318" s="18"/>
      <c r="G318" s="18"/>
      <c r="H318" s="20"/>
      <c r="I318" s="22"/>
      <c r="J318" s="67"/>
    </row>
    <row r="319" spans="1:10">
      <c r="A319" s="107"/>
      <c r="B319" s="34" t="s">
        <v>51</v>
      </c>
      <c r="C319" s="51">
        <f>C315+C316+C317</f>
        <v>36</v>
      </c>
      <c r="D319" s="51"/>
      <c r="E319" s="4">
        <f>SUMPRODUCT(C315:C317,E315:E317)/C319</f>
        <v>78216.522377272733</v>
      </c>
      <c r="F319" s="25"/>
      <c r="G319" s="25">
        <f>G315+G316+G317</f>
        <v>354</v>
      </c>
      <c r="H319" s="25"/>
      <c r="I319" s="26">
        <f>(I315*G315+I316*G316+I317*G317)/G319</f>
        <v>95918.624293785309</v>
      </c>
      <c r="J319" s="73">
        <f>(E319-I319)/E319</f>
        <v>-0.22632177164726838</v>
      </c>
    </row>
    <row r="320" spans="1:10">
      <c r="A320" s="108" t="s">
        <v>151</v>
      </c>
      <c r="B320" s="41" t="s">
        <v>48</v>
      </c>
      <c r="C320" s="38">
        <v>3</v>
      </c>
      <c r="D320" s="45">
        <f>C320/C324</f>
        <v>0.2</v>
      </c>
      <c r="E320" s="48">
        <v>150339.80473636367</v>
      </c>
      <c r="F320" s="52">
        <v>13</v>
      </c>
      <c r="G320" s="52">
        <v>163</v>
      </c>
      <c r="H320" s="53">
        <f>G320/G324</f>
        <v>0.36711711711711714</v>
      </c>
      <c r="I320" s="54">
        <v>125240.8773006135</v>
      </c>
      <c r="J320" s="63">
        <f>(E320-I320)/E320</f>
        <v>0.16694798479859491</v>
      </c>
    </row>
    <row r="321" spans="1:10">
      <c r="A321" s="109"/>
      <c r="B321" s="42" t="s">
        <v>49</v>
      </c>
      <c r="C321" s="39">
        <v>4</v>
      </c>
      <c r="D321" s="46">
        <f>C321/C324</f>
        <v>0.26666666666666666</v>
      </c>
      <c r="E321" s="49">
        <v>87463.366425</v>
      </c>
      <c r="F321" s="56">
        <v>13</v>
      </c>
      <c r="G321" s="56">
        <v>136</v>
      </c>
      <c r="H321" s="57">
        <f>G321/G324</f>
        <v>0.30630630630630629</v>
      </c>
      <c r="I321" s="58">
        <v>88165.551470588238</v>
      </c>
      <c r="J321" s="69">
        <f>(E321-I321)/E321</f>
        <v>-8.0283331672393685E-3</v>
      </c>
    </row>
    <row r="322" spans="1:10">
      <c r="A322" s="109"/>
      <c r="B322" s="42" t="s">
        <v>50</v>
      </c>
      <c r="C322" s="39">
        <v>8</v>
      </c>
      <c r="D322" s="46">
        <f>C322/C324</f>
        <v>0.53333333333333333</v>
      </c>
      <c r="E322" s="49">
        <v>75712.530262500019</v>
      </c>
      <c r="F322" s="56">
        <v>13</v>
      </c>
      <c r="G322" s="56">
        <v>145</v>
      </c>
      <c r="H322" s="57">
        <f>G322/G324</f>
        <v>0.32657657657657657</v>
      </c>
      <c r="I322" s="58">
        <v>73720.868965517235</v>
      </c>
      <c r="J322" s="64">
        <f>(E322-I322)/E322</f>
        <v>2.630557042642177E-2</v>
      </c>
    </row>
    <row r="323" spans="1:10">
      <c r="A323" s="109"/>
      <c r="B323" s="42"/>
      <c r="C323" s="39"/>
      <c r="D323" s="46"/>
      <c r="E323" s="49"/>
      <c r="F323" s="56"/>
      <c r="G323" s="56"/>
      <c r="H323" s="57"/>
      <c r="I323" s="58"/>
      <c r="J323" s="59"/>
    </row>
    <row r="324" spans="1:10">
      <c r="A324" s="110"/>
      <c r="B324" s="43" t="s">
        <v>51</v>
      </c>
      <c r="C324" s="40">
        <v>15</v>
      </c>
      <c r="D324" s="47"/>
      <c r="E324" s="50">
        <v>93771.541467272735</v>
      </c>
      <c r="F324" s="60"/>
      <c r="G324" s="60">
        <v>444</v>
      </c>
      <c r="H324" s="60"/>
      <c r="I324" s="61">
        <f>(I320*G320+I321*G321+I322*G322)/G324</f>
        <v>97059.24324324324</v>
      </c>
      <c r="J324" s="70">
        <f>(+E324-I324)/E324</f>
        <v>-3.5060762834083811E-2</v>
      </c>
    </row>
    <row r="325" spans="1:10">
      <c r="A325" s="105" t="s">
        <v>26</v>
      </c>
      <c r="B325" s="32" t="s">
        <v>48</v>
      </c>
      <c r="C325" s="35">
        <v>1</v>
      </c>
      <c r="D325" s="36">
        <f>C325/C329</f>
        <v>0.16666666666666666</v>
      </c>
      <c r="E325" s="37">
        <v>136589.43059999999</v>
      </c>
      <c r="F325" s="17">
        <v>13</v>
      </c>
      <c r="G325" s="17">
        <v>70</v>
      </c>
      <c r="H325" s="19">
        <f>G325/G329</f>
        <v>0.35353535353535354</v>
      </c>
      <c r="I325" s="21">
        <v>122917</v>
      </c>
      <c r="J325" s="65">
        <f>(E325-I325)/E325</f>
        <v>0.1000987451220841</v>
      </c>
    </row>
    <row r="326" spans="1:10">
      <c r="A326" s="114">
        <v>8769</v>
      </c>
      <c r="B326" s="33" t="s">
        <v>49</v>
      </c>
      <c r="C326" s="35">
        <v>1</v>
      </c>
      <c r="D326" s="44">
        <f>C326/C329</f>
        <v>0.16666666666666666</v>
      </c>
      <c r="E326" s="37">
        <v>85496.267700000011</v>
      </c>
      <c r="F326" s="18">
        <v>13</v>
      </c>
      <c r="G326" s="18">
        <v>60</v>
      </c>
      <c r="H326" s="20">
        <f>G326/G329</f>
        <v>0.30303030303030304</v>
      </c>
      <c r="I326" s="22">
        <v>84058</v>
      </c>
      <c r="J326" s="66">
        <f>(E326-I326)/E326</f>
        <v>1.6822578794278887E-2</v>
      </c>
    </row>
    <row r="327" spans="1:10">
      <c r="A327" s="120" t="s">
        <v>137</v>
      </c>
      <c r="B327" s="33" t="s">
        <v>50</v>
      </c>
      <c r="C327" s="35">
        <v>4</v>
      </c>
      <c r="D327" s="44">
        <f>C327/C329</f>
        <v>0.66666666666666663</v>
      </c>
      <c r="E327" s="37">
        <v>74642.239575</v>
      </c>
      <c r="F327" s="18">
        <v>13</v>
      </c>
      <c r="G327" s="18">
        <v>68</v>
      </c>
      <c r="H327" s="20">
        <f>G327/G329</f>
        <v>0.34343434343434343</v>
      </c>
      <c r="I327" s="22">
        <v>72235</v>
      </c>
      <c r="J327" s="66">
        <f>(E327-I327)/E327</f>
        <v>3.2250366397182151E-2</v>
      </c>
    </row>
    <row r="328" spans="1:10">
      <c r="A328" s="106"/>
      <c r="B328" s="33"/>
      <c r="C328" s="35"/>
      <c r="D328" s="44"/>
      <c r="E328" s="37"/>
      <c r="F328" s="18"/>
      <c r="G328" s="18"/>
      <c r="H328" s="20"/>
      <c r="I328" s="22"/>
      <c r="J328" s="67"/>
    </row>
    <row r="329" spans="1:10">
      <c r="A329" s="107"/>
      <c r="B329" s="34" t="s">
        <v>51</v>
      </c>
      <c r="C329" s="51">
        <f>C325+C326+C327</f>
        <v>6</v>
      </c>
      <c r="D329" s="51"/>
      <c r="E329" s="4">
        <f>SUMPRODUCT(C325:C327,E325:E327)/C329</f>
        <v>86775.776100000003</v>
      </c>
      <c r="F329" s="25"/>
      <c r="G329" s="25">
        <f>G325+G326+G327</f>
        <v>198</v>
      </c>
      <c r="H329" s="25"/>
      <c r="I329" s="26">
        <f>(I325*G325+I326*G326+I327*G327)/G329</f>
        <v>93735.606060606064</v>
      </c>
      <c r="J329" s="73">
        <f>(E329-I329)/E329</f>
        <v>-8.0204756135924218E-2</v>
      </c>
    </row>
    <row r="330" spans="1:10">
      <c r="A330" s="105" t="s">
        <v>27</v>
      </c>
      <c r="B330" s="32" t="s">
        <v>48</v>
      </c>
      <c r="C330" s="35">
        <v>1</v>
      </c>
      <c r="D330" s="36">
        <f>C330/C334</f>
        <v>0.5</v>
      </c>
      <c r="E330" s="37">
        <v>171784.18350000004</v>
      </c>
      <c r="F330" s="17"/>
      <c r="G330" s="17"/>
      <c r="H330" s="19"/>
      <c r="I330" s="21"/>
      <c r="J330" s="23"/>
    </row>
    <row r="331" spans="1:10">
      <c r="A331" s="114">
        <v>8770</v>
      </c>
      <c r="B331" s="33" t="s">
        <v>49</v>
      </c>
      <c r="C331" s="35">
        <v>1</v>
      </c>
      <c r="D331" s="44">
        <f>C331/C334</f>
        <v>0.5</v>
      </c>
      <c r="E331" s="37">
        <v>84739.161600000007</v>
      </c>
      <c r="F331" s="18"/>
      <c r="G331" s="18"/>
      <c r="H331" s="20"/>
      <c r="I331" s="22"/>
      <c r="J331" s="24"/>
    </row>
    <row r="332" spans="1:10">
      <c r="A332" s="120" t="s">
        <v>138</v>
      </c>
      <c r="B332" s="33" t="s">
        <v>50</v>
      </c>
      <c r="C332" s="35"/>
      <c r="D332" s="44">
        <f>C332/C334</f>
        <v>0</v>
      </c>
      <c r="E332" s="37"/>
      <c r="F332" s="18"/>
      <c r="G332" s="18"/>
      <c r="H332" s="20"/>
      <c r="I332" s="22"/>
      <c r="J332" s="24"/>
    </row>
    <row r="333" spans="1:10">
      <c r="A333" s="106"/>
      <c r="B333" s="33"/>
      <c r="C333" s="35"/>
      <c r="D333" s="44"/>
      <c r="E333" s="37"/>
      <c r="F333" s="18"/>
      <c r="G333" s="18"/>
      <c r="H333" s="20"/>
      <c r="I333" s="22"/>
      <c r="J333" s="24"/>
    </row>
    <row r="334" spans="1:10">
      <c r="A334" s="107"/>
      <c r="B334" s="34" t="s">
        <v>51</v>
      </c>
      <c r="C334" s="51">
        <f>C330+C331+C332</f>
        <v>2</v>
      </c>
      <c r="D334" s="51"/>
      <c r="E334" s="4">
        <f>SUMPRODUCT(C330:C332,E330:E332)/C334</f>
        <v>128261.67255000002</v>
      </c>
      <c r="F334" s="25"/>
      <c r="G334" s="25"/>
      <c r="H334" s="25"/>
      <c r="I334" s="26"/>
      <c r="J334" s="27"/>
    </row>
    <row r="335" spans="1:10">
      <c r="A335" s="105" t="s">
        <v>28</v>
      </c>
      <c r="B335" s="32" t="s">
        <v>48</v>
      </c>
      <c r="C335" s="35">
        <v>1</v>
      </c>
      <c r="D335" s="36">
        <f>C335/C339</f>
        <v>0.14285714285714285</v>
      </c>
      <c r="E335" s="37">
        <v>142645.80010909092</v>
      </c>
      <c r="F335" s="17">
        <v>2</v>
      </c>
      <c r="G335" s="17">
        <v>3</v>
      </c>
      <c r="H335" s="19">
        <f>G335/G339</f>
        <v>0.27272727272727271</v>
      </c>
      <c r="I335" s="21">
        <v>104627</v>
      </c>
      <c r="J335" s="65">
        <f>(E335-I335)/E335</f>
        <v>0.26652589897505125</v>
      </c>
    </row>
    <row r="336" spans="1:10">
      <c r="A336" s="114">
        <v>8771</v>
      </c>
      <c r="B336" s="33" t="s">
        <v>49</v>
      </c>
      <c r="C336" s="35">
        <v>2</v>
      </c>
      <c r="D336" s="44">
        <f>C336/C339</f>
        <v>0.2857142857142857</v>
      </c>
      <c r="E336" s="37">
        <v>89809.018199999991</v>
      </c>
      <c r="F336" s="18">
        <v>1</v>
      </c>
      <c r="G336" s="18">
        <v>4</v>
      </c>
      <c r="H336" s="20">
        <f>G336/G339</f>
        <v>0.36363636363636365</v>
      </c>
      <c r="I336" s="22">
        <v>108343</v>
      </c>
      <c r="J336" s="72">
        <f>(E336-I336)/E336</f>
        <v>-0.20637105461642838</v>
      </c>
    </row>
    <row r="337" spans="1:10">
      <c r="A337" s="120" t="s">
        <v>139</v>
      </c>
      <c r="B337" s="33" t="s">
        <v>50</v>
      </c>
      <c r="C337" s="35">
        <v>4</v>
      </c>
      <c r="D337" s="44">
        <f>C337/C339</f>
        <v>0.5714285714285714</v>
      </c>
      <c r="E337" s="37">
        <v>76782.820950000008</v>
      </c>
      <c r="F337" s="18">
        <v>1</v>
      </c>
      <c r="G337" s="18">
        <v>4</v>
      </c>
      <c r="H337" s="20">
        <f>G337/G339</f>
        <v>0.36363636363636365</v>
      </c>
      <c r="I337" s="22">
        <v>67082</v>
      </c>
      <c r="J337" s="66">
        <f>(E337-I337)/E337</f>
        <v>0.12634103344961836</v>
      </c>
    </row>
    <row r="338" spans="1:10">
      <c r="A338" s="106"/>
      <c r="B338" s="33"/>
      <c r="C338" s="35"/>
      <c r="D338" s="44"/>
      <c r="E338" s="37"/>
      <c r="F338" s="18"/>
      <c r="G338" s="18"/>
      <c r="H338" s="20"/>
      <c r="I338" s="22"/>
      <c r="J338" s="67"/>
    </row>
    <row r="339" spans="1:10">
      <c r="A339" s="107"/>
      <c r="B339" s="34" t="s">
        <v>51</v>
      </c>
      <c r="C339" s="51">
        <f>C335+C336+C337</f>
        <v>7</v>
      </c>
      <c r="D339" s="51"/>
      <c r="E339" s="4">
        <f>SUMPRODUCT(C335:C337,E335:E337)/C339</f>
        <v>89913.58861558442</v>
      </c>
      <c r="F339" s="25"/>
      <c r="G339" s="25">
        <f>G335+G336+G337</f>
        <v>11</v>
      </c>
      <c r="H339" s="25"/>
      <c r="I339" s="26">
        <f>(I335*G335+I336*G336+I337*G337)/G339</f>
        <v>92325.545454545456</v>
      </c>
      <c r="J339" s="73">
        <f>(E339-I339)/E339</f>
        <v>-2.6825276091171156E-2</v>
      </c>
    </row>
    <row r="340" spans="1:10">
      <c r="A340" s="108" t="s">
        <v>140</v>
      </c>
      <c r="B340" s="41" t="s">
        <v>48</v>
      </c>
      <c r="C340" s="38">
        <v>6</v>
      </c>
      <c r="D340" s="45">
        <f>C340/C344</f>
        <v>0.3</v>
      </c>
      <c r="E340" s="48">
        <v>152855.25840000002</v>
      </c>
      <c r="F340" s="52"/>
      <c r="G340" s="52">
        <v>73</v>
      </c>
      <c r="H340" s="53">
        <f>G340/G344</f>
        <v>0.33486238532110091</v>
      </c>
      <c r="I340" s="54">
        <v>156367</v>
      </c>
      <c r="J340" s="74">
        <f>(E340-I340)/E340</f>
        <v>-2.2974293699535422E-2</v>
      </c>
    </row>
    <row r="341" spans="1:10">
      <c r="A341" s="109"/>
      <c r="B341" s="42" t="s">
        <v>49</v>
      </c>
      <c r="C341" s="39">
        <v>6</v>
      </c>
      <c r="D341" s="46">
        <f>C341/C344</f>
        <v>0.3</v>
      </c>
      <c r="E341" s="49">
        <v>106496.68810909092</v>
      </c>
      <c r="F341" s="56"/>
      <c r="G341" s="56">
        <v>80</v>
      </c>
      <c r="H341" s="57">
        <f>G341/G344</f>
        <v>0.3669724770642202</v>
      </c>
      <c r="I341" s="58">
        <v>104540</v>
      </c>
      <c r="J341" s="64">
        <f>(E341-I341)/E341</f>
        <v>1.8373229664067705E-2</v>
      </c>
    </row>
    <row r="342" spans="1:10">
      <c r="A342" s="109"/>
      <c r="B342" s="42" t="s">
        <v>50</v>
      </c>
      <c r="C342" s="39">
        <v>8</v>
      </c>
      <c r="D342" s="46">
        <f>C342/C344</f>
        <v>0.4</v>
      </c>
      <c r="E342" s="49">
        <v>80843.910668181838</v>
      </c>
      <c r="F342" s="56"/>
      <c r="G342" s="56">
        <v>65</v>
      </c>
      <c r="H342" s="57">
        <f>G342/G344</f>
        <v>0.29816513761467889</v>
      </c>
      <c r="I342" s="58">
        <v>87134</v>
      </c>
      <c r="J342" s="69">
        <f>(E342-I342)/E342</f>
        <v>-7.7805357012421042E-2</v>
      </c>
    </row>
    <row r="343" spans="1:10">
      <c r="A343" s="109"/>
      <c r="B343" s="42"/>
      <c r="C343" s="39"/>
      <c r="D343" s="46"/>
      <c r="E343" s="49"/>
      <c r="F343" s="56"/>
      <c r="G343" s="56"/>
      <c r="H343" s="57"/>
      <c r="I343" s="58"/>
      <c r="J343" s="59"/>
    </row>
    <row r="344" spans="1:10">
      <c r="A344" s="110"/>
      <c r="B344" s="43" t="s">
        <v>51</v>
      </c>
      <c r="C344" s="40">
        <f>C340+C341+C342</f>
        <v>20</v>
      </c>
      <c r="D344" s="47"/>
      <c r="E344" s="50">
        <f>SUMPRODUCT(C340:C342,E340:E342)/C344</f>
        <v>110143.14822000002</v>
      </c>
      <c r="F344" s="60"/>
      <c r="G344" s="60">
        <v>218</v>
      </c>
      <c r="H344" s="60"/>
      <c r="I344" s="61">
        <f>(I340*G340+I341*G341+I342*G342)/G344</f>
        <v>116705.0504587156</v>
      </c>
      <c r="J344" s="70">
        <f>(+E344-I344)/E344</f>
        <v>-5.9576127473756575E-2</v>
      </c>
    </row>
    <row r="345" spans="1:10">
      <c r="A345" s="105" t="s">
        <v>29</v>
      </c>
      <c r="B345" s="32" t="s">
        <v>48</v>
      </c>
      <c r="C345" s="35">
        <v>2</v>
      </c>
      <c r="D345" s="36">
        <f>C345/C349</f>
        <v>0.14285714285714285</v>
      </c>
      <c r="E345" s="37">
        <v>195078.4240909091</v>
      </c>
      <c r="F345" s="17"/>
      <c r="G345" s="17"/>
      <c r="H345" s="19"/>
      <c r="I345" s="21"/>
      <c r="J345" s="23"/>
    </row>
    <row r="346" spans="1:10">
      <c r="A346" s="114">
        <v>8314</v>
      </c>
      <c r="B346" s="33" t="s">
        <v>49</v>
      </c>
      <c r="C346" s="35">
        <v>5</v>
      </c>
      <c r="D346" s="44">
        <f>C346/C349</f>
        <v>0.35714285714285715</v>
      </c>
      <c r="E346" s="37">
        <v>108083.14762909093</v>
      </c>
      <c r="F346" s="18"/>
      <c r="G346" s="18"/>
      <c r="H346" s="20"/>
      <c r="I346" s="22"/>
      <c r="J346" s="24"/>
    </row>
    <row r="347" spans="1:10">
      <c r="A347" s="121" t="s">
        <v>88</v>
      </c>
      <c r="B347" s="33" t="s">
        <v>50</v>
      </c>
      <c r="C347" s="35">
        <v>7</v>
      </c>
      <c r="D347" s="44">
        <f>C347/C349</f>
        <v>0.5</v>
      </c>
      <c r="E347" s="37">
        <v>81732.454036363633</v>
      </c>
      <c r="F347" s="18"/>
      <c r="G347" s="18"/>
      <c r="H347" s="20"/>
      <c r="I347" s="22"/>
      <c r="J347" s="24"/>
    </row>
    <row r="348" spans="1:10">
      <c r="A348" s="106"/>
      <c r="B348" s="33"/>
      <c r="C348" s="35"/>
      <c r="D348" s="44"/>
      <c r="E348" s="37"/>
      <c r="F348" s="18"/>
      <c r="G348" s="18"/>
      <c r="H348" s="20"/>
      <c r="I348" s="22"/>
      <c r="J348" s="24"/>
    </row>
    <row r="349" spans="1:10">
      <c r="A349" s="107"/>
      <c r="B349" s="34" t="s">
        <v>51</v>
      </c>
      <c r="C349" s="51">
        <f>C345+C346+C347</f>
        <v>14</v>
      </c>
      <c r="D349" s="51"/>
      <c r="E349" s="4">
        <f>SUMPRODUCT(C345:C347,E345:E347)/C349</f>
        <v>107335.69747012989</v>
      </c>
      <c r="F349" s="25"/>
      <c r="G349" s="25"/>
      <c r="H349" s="25"/>
      <c r="I349" s="26"/>
      <c r="J349" s="27"/>
    </row>
    <row r="350" spans="1:10">
      <c r="A350" s="105" t="s">
        <v>141</v>
      </c>
      <c r="B350" s="32" t="s">
        <v>48</v>
      </c>
      <c r="C350" s="35">
        <v>4</v>
      </c>
      <c r="D350" s="36">
        <f>C350/C354</f>
        <v>0.66666666666666663</v>
      </c>
      <c r="E350" s="37">
        <v>131743.67555454545</v>
      </c>
      <c r="F350" s="17">
        <v>5</v>
      </c>
      <c r="G350" s="17">
        <v>73</v>
      </c>
      <c r="H350" s="19">
        <f>G350/G354</f>
        <v>0.33486238532110091</v>
      </c>
      <c r="I350" s="21">
        <v>156367</v>
      </c>
      <c r="J350" s="71">
        <f>(E350-I350)/E350</f>
        <v>-0.18690327518044558</v>
      </c>
    </row>
    <row r="351" spans="1:10">
      <c r="A351" s="114" t="s">
        <v>89</v>
      </c>
      <c r="B351" s="33" t="s">
        <v>49</v>
      </c>
      <c r="C351" s="35">
        <v>1</v>
      </c>
      <c r="D351" s="44">
        <f>C351/C354</f>
        <v>0.16666666666666666</v>
      </c>
      <c r="E351" s="37">
        <v>98564.390509090925</v>
      </c>
      <c r="F351" s="18">
        <v>5</v>
      </c>
      <c r="G351" s="18">
        <v>80</v>
      </c>
      <c r="H351" s="20">
        <f>G351/G354</f>
        <v>0.3669724770642202</v>
      </c>
      <c r="I351" s="22">
        <v>104540</v>
      </c>
      <c r="J351" s="72">
        <f>(E351-I351)/E351</f>
        <v>-6.0626454037251157E-2</v>
      </c>
    </row>
    <row r="352" spans="1:10">
      <c r="A352" s="120" t="s">
        <v>90</v>
      </c>
      <c r="B352" s="33" t="s">
        <v>50</v>
      </c>
      <c r="C352" s="35">
        <v>1</v>
      </c>
      <c r="D352" s="44">
        <f>C352/C354</f>
        <v>0.16666666666666666</v>
      </c>
      <c r="E352" s="37">
        <v>74624.107090909092</v>
      </c>
      <c r="F352" s="18">
        <v>6</v>
      </c>
      <c r="G352" s="18">
        <v>65</v>
      </c>
      <c r="H352" s="20">
        <f>G352/G354</f>
        <v>0.29816513761467889</v>
      </c>
      <c r="I352" s="22">
        <v>87134</v>
      </c>
      <c r="J352" s="72">
        <f>(E352-I352)/E352</f>
        <v>-0.16763876174559811</v>
      </c>
    </row>
    <row r="353" spans="1:10">
      <c r="A353" s="106"/>
      <c r="B353" s="33"/>
      <c r="C353" s="35"/>
      <c r="D353" s="44"/>
      <c r="E353" s="37"/>
      <c r="F353" s="18"/>
      <c r="G353" s="18"/>
      <c r="H353" s="20"/>
      <c r="I353" s="22"/>
      <c r="J353" s="67"/>
    </row>
    <row r="354" spans="1:10">
      <c r="A354" s="107"/>
      <c r="B354" s="34" t="s">
        <v>51</v>
      </c>
      <c r="C354" s="51">
        <f>C350+C351+C352</f>
        <v>6</v>
      </c>
      <c r="D354" s="51"/>
      <c r="E354" s="4">
        <f>SUMPRODUCT(C350:C352,E350:E352)/C354</f>
        <v>116693.86663636363</v>
      </c>
      <c r="F354" s="25"/>
      <c r="G354" s="25">
        <f>G350+G351+G352</f>
        <v>218</v>
      </c>
      <c r="H354" s="25"/>
      <c r="I354" s="26">
        <f>(I350*G350+I351*G351+I352*G352)/G354</f>
        <v>116705.0504587156</v>
      </c>
      <c r="J354" s="68">
        <f>(E354-I354)/E354</f>
        <v>-9.5838990294357516E-5</v>
      </c>
    </row>
    <row r="355" spans="1:10">
      <c r="A355" s="108" t="s">
        <v>56</v>
      </c>
      <c r="B355" s="41" t="s">
        <v>48</v>
      </c>
      <c r="C355" s="38">
        <v>332</v>
      </c>
      <c r="D355" s="45">
        <f>C355/C359</f>
        <v>0.37770193401592717</v>
      </c>
      <c r="E355" s="48">
        <v>127239</v>
      </c>
      <c r="F355" s="52"/>
      <c r="G355" s="52">
        <v>12173</v>
      </c>
      <c r="H355" s="53">
        <f>G355/G359</f>
        <v>0.47173028482852158</v>
      </c>
      <c r="I355" s="54">
        <v>142986</v>
      </c>
      <c r="J355" s="55"/>
    </row>
    <row r="356" spans="1:10">
      <c r="A356" s="109"/>
      <c r="B356" s="42" t="s">
        <v>49</v>
      </c>
      <c r="C356" s="39">
        <v>306</v>
      </c>
      <c r="D356" s="46">
        <f>C356/C359</f>
        <v>0.34812286689419797</v>
      </c>
      <c r="E356" s="49">
        <v>90318</v>
      </c>
      <c r="F356" s="56"/>
      <c r="G356" s="56">
        <v>7155</v>
      </c>
      <c r="H356" s="57">
        <f>G356/G359</f>
        <v>0.27727184654136794</v>
      </c>
      <c r="I356" s="58">
        <v>102228</v>
      </c>
      <c r="J356" s="59"/>
    </row>
    <row r="357" spans="1:10">
      <c r="A357" s="109"/>
      <c r="B357" s="42" t="s">
        <v>50</v>
      </c>
      <c r="C357" s="39">
        <v>241</v>
      </c>
      <c r="D357" s="46">
        <f>C357/C359</f>
        <v>0.27417519908987487</v>
      </c>
      <c r="E357" s="49">
        <v>86659</v>
      </c>
      <c r="F357" s="56"/>
      <c r="G357" s="56">
        <v>6477</v>
      </c>
      <c r="H357" s="57">
        <f>G357/G359</f>
        <v>0.25099786863011042</v>
      </c>
      <c r="I357" s="58">
        <v>92685</v>
      </c>
      <c r="J357" s="59"/>
    </row>
    <row r="358" spans="1:10">
      <c r="A358" s="109"/>
      <c r="B358" s="42"/>
      <c r="C358" s="39"/>
      <c r="D358" s="46"/>
      <c r="E358" s="49"/>
      <c r="F358" s="56"/>
      <c r="G358" s="56"/>
      <c r="H358" s="57"/>
      <c r="I358" s="58"/>
      <c r="J358" s="59"/>
    </row>
    <row r="359" spans="1:10">
      <c r="A359" s="110"/>
      <c r="B359" s="43" t="s">
        <v>51</v>
      </c>
      <c r="C359" s="40">
        <f>C355+C356+C357</f>
        <v>879</v>
      </c>
      <c r="D359" s="47"/>
      <c r="E359" s="50">
        <f>SUMPRODUCT(C355:C357,E355:E357)/C359</f>
        <v>103259.9260523322</v>
      </c>
      <c r="F359" s="60"/>
      <c r="G359" s="60">
        <v>25805</v>
      </c>
      <c r="H359" s="60"/>
      <c r="I359" s="61">
        <v>119059</v>
      </c>
      <c r="J359" s="62"/>
    </row>
    <row r="360" spans="1:10">
      <c r="A360" s="253" t="s">
        <v>168</v>
      </c>
      <c r="B360" s="254"/>
      <c r="C360" s="255"/>
      <c r="D360" s="255"/>
      <c r="E360" s="256"/>
      <c r="F360" s="257"/>
      <c r="G360" s="253"/>
      <c r="H360" s="253"/>
      <c r="I360" s="258"/>
      <c r="J360" s="259"/>
    </row>
    <row r="361" spans="1:10">
      <c r="A361" s="260" t="s">
        <v>169</v>
      </c>
      <c r="B361" s="254"/>
      <c r="C361" s="255"/>
      <c r="D361" s="255"/>
      <c r="E361" s="256"/>
      <c r="F361" s="257"/>
      <c r="G361" s="253"/>
      <c r="H361" s="253"/>
      <c r="I361" s="258"/>
      <c r="J361" s="259"/>
    </row>
    <row r="362" spans="1:10">
      <c r="A362" s="261" t="s">
        <v>170</v>
      </c>
      <c r="B362" s="262"/>
      <c r="C362" s="263"/>
      <c r="D362" s="263"/>
      <c r="E362" s="264"/>
      <c r="F362" s="265"/>
      <c r="G362" s="91"/>
      <c r="H362" s="91"/>
      <c r="I362" s="266"/>
      <c r="J362" s="267"/>
    </row>
    <row r="363" spans="1:10">
      <c r="A363" s="91" t="s">
        <v>171</v>
      </c>
      <c r="B363" s="91"/>
      <c r="C363" s="91"/>
      <c r="D363" s="268"/>
      <c r="E363" s="269"/>
      <c r="F363" s="265"/>
      <c r="G363" s="91"/>
      <c r="H363" s="91"/>
      <c r="I363" s="266"/>
      <c r="J363" s="270"/>
    </row>
    <row r="364" spans="1:10">
      <c r="A364" s="314" t="s">
        <v>172</v>
      </c>
      <c r="B364" s="315"/>
      <c r="C364" s="315"/>
      <c r="D364" s="315"/>
      <c r="E364" s="315"/>
      <c r="F364" s="315"/>
      <c r="G364" s="315"/>
      <c r="H364" s="315"/>
      <c r="I364" s="315"/>
      <c r="J364" s="315"/>
    </row>
    <row r="365" spans="1:10">
      <c r="A365" s="252" t="s">
        <v>173</v>
      </c>
      <c r="B365" s="91"/>
      <c r="C365" s="91"/>
      <c r="D365" s="268"/>
      <c r="E365" s="269"/>
      <c r="F365" s="265"/>
      <c r="G365" s="91"/>
      <c r="H365" s="91"/>
      <c r="I365" s="266"/>
      <c r="J365" s="270"/>
    </row>
    <row r="366" spans="1:10">
      <c r="A366" s="252" t="s">
        <v>174</v>
      </c>
      <c r="B366" s="91"/>
      <c r="C366" s="91"/>
      <c r="D366" s="268"/>
      <c r="E366" s="269"/>
      <c r="F366" s="265"/>
      <c r="G366" s="91"/>
      <c r="H366" s="91"/>
      <c r="I366" s="266"/>
      <c r="J366" s="270"/>
    </row>
    <row r="367" spans="1:10">
      <c r="A367" s="252" t="s">
        <v>175</v>
      </c>
      <c r="B367" s="91"/>
      <c r="C367" s="91"/>
      <c r="D367" s="268"/>
      <c r="E367" s="269"/>
      <c r="F367" s="265"/>
      <c r="G367" s="91"/>
      <c r="H367" s="91"/>
      <c r="I367" s="266"/>
      <c r="J367" s="270"/>
    </row>
    <row r="368" spans="1:10">
      <c r="A368" s="252" t="s">
        <v>176</v>
      </c>
      <c r="B368" s="91"/>
      <c r="C368" s="91"/>
      <c r="D368" s="268"/>
      <c r="E368" s="269"/>
      <c r="F368" s="265"/>
      <c r="G368" s="91"/>
      <c r="H368" s="91"/>
      <c r="I368" s="266"/>
      <c r="J368" s="270"/>
    </row>
    <row r="369" spans="1:10">
      <c r="A369" s="252" t="s">
        <v>177</v>
      </c>
      <c r="B369" s="91"/>
      <c r="C369" s="91"/>
      <c r="D369" s="91"/>
      <c r="E369" s="269"/>
      <c r="F369" s="265"/>
      <c r="G369" s="91"/>
      <c r="H369" s="91"/>
      <c r="I369" s="266"/>
      <c r="J369" s="270"/>
    </row>
    <row r="370" spans="1:10">
      <c r="A370" s="306" t="s">
        <v>186</v>
      </c>
      <c r="B370" s="306"/>
      <c r="C370" s="306"/>
      <c r="D370" s="306"/>
      <c r="E370" s="306"/>
      <c r="F370" s="306"/>
      <c r="G370" s="306"/>
      <c r="H370" s="306"/>
      <c r="I370" s="306"/>
      <c r="J370" s="306"/>
    </row>
    <row r="371" spans="1:10">
      <c r="A371" s="91" t="s">
        <v>178</v>
      </c>
      <c r="B371" s="91"/>
      <c r="C371" s="91"/>
      <c r="D371" s="91"/>
      <c r="E371" s="269"/>
      <c r="F371" s="265"/>
      <c r="G371" s="91"/>
      <c r="H371" s="91"/>
      <c r="I371" s="266"/>
      <c r="J371" s="270"/>
    </row>
    <row r="372" spans="1:10">
      <c r="A372" s="252" t="s">
        <v>201</v>
      </c>
      <c r="B372" s="91"/>
      <c r="C372" s="91"/>
      <c r="D372" s="91"/>
      <c r="E372" s="269"/>
      <c r="F372" s="265"/>
      <c r="G372" s="91"/>
      <c r="H372" s="91"/>
      <c r="I372" s="266"/>
      <c r="J372" s="270"/>
    </row>
    <row r="373" spans="1:10">
      <c r="A373" s="306" t="s">
        <v>179</v>
      </c>
      <c r="B373" s="307"/>
      <c r="C373" s="307"/>
      <c r="D373" s="307"/>
      <c r="E373" s="307"/>
      <c r="F373" s="307"/>
      <c r="G373" s="307"/>
      <c r="H373" s="307"/>
      <c r="I373" s="307"/>
      <c r="J373" s="307"/>
    </row>
    <row r="374" spans="1:10">
      <c r="A374" s="252" t="s">
        <v>180</v>
      </c>
      <c r="B374" s="91"/>
      <c r="C374" s="91"/>
      <c r="D374" s="91"/>
      <c r="E374" s="269"/>
      <c r="F374" s="265"/>
      <c r="G374" s="91"/>
      <c r="H374" s="91"/>
      <c r="I374" s="266"/>
      <c r="J374" s="270"/>
    </row>
    <row r="375" spans="1:10">
      <c r="A375" s="252" t="s">
        <v>181</v>
      </c>
      <c r="B375" s="91"/>
      <c r="C375" s="91"/>
      <c r="D375" s="91"/>
      <c r="E375" s="269"/>
      <c r="F375" s="265"/>
      <c r="G375" s="91"/>
      <c r="H375" s="91"/>
      <c r="I375" s="266"/>
      <c r="J375" s="270"/>
    </row>
    <row r="376" spans="1:10">
      <c r="A376" s="252" t="s">
        <v>182</v>
      </c>
      <c r="B376" s="91"/>
      <c r="C376" s="91"/>
      <c r="D376" s="91"/>
      <c r="E376" s="269"/>
      <c r="F376" s="265"/>
      <c r="G376" s="91"/>
      <c r="H376" s="91"/>
      <c r="I376" s="266"/>
      <c r="J376" s="270"/>
    </row>
    <row r="377" spans="1:10">
      <c r="A377" s="252" t="s">
        <v>183</v>
      </c>
      <c r="B377" s="91"/>
      <c r="C377" s="91"/>
      <c r="D377" s="91"/>
      <c r="E377" s="269"/>
      <c r="F377" s="265"/>
      <c r="G377" s="91"/>
      <c r="H377" s="91"/>
      <c r="I377" s="266"/>
      <c r="J377" s="270"/>
    </row>
    <row r="378" spans="1:10">
      <c r="A378" s="252" t="s">
        <v>184</v>
      </c>
      <c r="B378" s="91"/>
      <c r="C378" s="91"/>
      <c r="D378" s="91"/>
      <c r="E378" s="269"/>
      <c r="F378" s="265"/>
      <c r="G378" s="91"/>
      <c r="H378" s="91"/>
      <c r="I378" s="266"/>
      <c r="J378" s="270"/>
    </row>
    <row r="379" spans="1:10">
      <c r="A379" s="252" t="s">
        <v>185</v>
      </c>
      <c r="B379" s="91"/>
      <c r="C379" s="91"/>
      <c r="D379" s="91"/>
      <c r="E379" s="269"/>
      <c r="F379" s="265"/>
      <c r="G379" s="91"/>
      <c r="H379" s="91"/>
      <c r="I379" s="266"/>
      <c r="J379" s="270"/>
    </row>
  </sheetData>
  <mergeCells count="6">
    <mergeCell ref="A373:J373"/>
    <mergeCell ref="A10:A14"/>
    <mergeCell ref="F7:I7"/>
    <mergeCell ref="C7:E7"/>
    <mergeCell ref="A364:J364"/>
    <mergeCell ref="A370:J370"/>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440"/>
  <sheetViews>
    <sheetView workbookViewId="0">
      <selection activeCell="K1" sqref="K1"/>
    </sheetView>
  </sheetViews>
  <sheetFormatPr defaultRowHeight="15"/>
  <cols>
    <col min="1" max="1" width="37.28515625" customWidth="1"/>
    <col min="5" max="5" width="11.7109375" customWidth="1"/>
    <col min="6" max="6" width="9.140625" customWidth="1"/>
    <col min="9" max="9" width="11.28515625" customWidth="1"/>
  </cols>
  <sheetData>
    <row r="1" spans="1:10" ht="18">
      <c r="A1" s="154" t="s">
        <v>58</v>
      </c>
      <c r="B1" s="155"/>
      <c r="C1" s="156"/>
      <c r="D1" s="156"/>
      <c r="E1" s="157"/>
      <c r="F1" s="156"/>
      <c r="G1" s="156"/>
      <c r="H1" s="156"/>
      <c r="I1" s="157"/>
    </row>
    <row r="2" spans="1:10" ht="18">
      <c r="A2" s="154" t="s">
        <v>61</v>
      </c>
      <c r="B2" s="155"/>
      <c r="C2" s="156"/>
      <c r="D2" s="156"/>
      <c r="E2" s="157"/>
      <c r="F2" s="156"/>
      <c r="G2" s="156"/>
      <c r="H2" s="156"/>
      <c r="I2" s="157"/>
    </row>
    <row r="3" spans="1:10" ht="15.75">
      <c r="A3" s="318" t="s">
        <v>162</v>
      </c>
      <c r="B3" s="319"/>
      <c r="C3" s="319"/>
      <c r="D3" s="319"/>
      <c r="E3" s="319"/>
      <c r="F3" s="319"/>
      <c r="G3" s="319"/>
      <c r="H3" s="319"/>
      <c r="I3" s="319"/>
    </row>
    <row r="4" spans="1:10">
      <c r="A4" s="158" t="s">
        <v>60</v>
      </c>
      <c r="B4" s="156"/>
      <c r="C4" s="156"/>
      <c r="D4" s="156"/>
      <c r="E4" s="157"/>
      <c r="F4" s="156"/>
      <c r="G4" s="156"/>
      <c r="H4" s="156"/>
      <c r="I4" s="157"/>
    </row>
    <row r="7" spans="1:10">
      <c r="C7" s="311" t="s">
        <v>47</v>
      </c>
      <c r="D7" s="312"/>
      <c r="E7" s="313"/>
      <c r="F7" s="311" t="s">
        <v>62</v>
      </c>
      <c r="G7" s="312"/>
      <c r="H7" s="312"/>
      <c r="I7" s="313"/>
    </row>
    <row r="8" spans="1:10">
      <c r="A8" s="90" t="s">
        <v>66</v>
      </c>
      <c r="B8" s="91"/>
      <c r="C8" s="92"/>
      <c r="D8" s="93" t="s">
        <v>70</v>
      </c>
      <c r="E8" s="94"/>
      <c r="F8" s="95" t="s">
        <v>63</v>
      </c>
      <c r="G8" s="96"/>
      <c r="H8" s="93" t="s">
        <v>70</v>
      </c>
      <c r="I8" s="97"/>
      <c r="J8" t="s">
        <v>65</v>
      </c>
    </row>
    <row r="9" spans="1:10">
      <c r="A9" s="99" t="s">
        <v>71</v>
      </c>
      <c r="B9" s="86" t="s">
        <v>67</v>
      </c>
      <c r="C9" s="87" t="s">
        <v>46</v>
      </c>
      <c r="D9" s="88" t="s">
        <v>0</v>
      </c>
      <c r="E9" s="89" t="s">
        <v>68</v>
      </c>
      <c r="F9" s="100" t="s">
        <v>64</v>
      </c>
      <c r="G9" s="101" t="s">
        <v>46</v>
      </c>
      <c r="H9" s="102" t="s">
        <v>0</v>
      </c>
      <c r="I9" s="103" t="s">
        <v>68</v>
      </c>
      <c r="J9" t="s">
        <v>69</v>
      </c>
    </row>
    <row r="10" spans="1:10">
      <c r="A10" s="308" t="s">
        <v>57</v>
      </c>
      <c r="B10" s="174" t="s">
        <v>48</v>
      </c>
      <c r="C10" s="38">
        <v>65</v>
      </c>
      <c r="D10" s="45">
        <v>0.43046357615894038</v>
      </c>
      <c r="E10" s="48">
        <v>131041.505754339</v>
      </c>
      <c r="F10" s="52"/>
      <c r="G10" s="52">
        <v>1747</v>
      </c>
      <c r="H10" s="53">
        <v>0.50172314761631243</v>
      </c>
      <c r="I10" s="54">
        <v>129666.72066399542</v>
      </c>
      <c r="J10" s="290">
        <v>1.0491218659535695E-2</v>
      </c>
    </row>
    <row r="11" spans="1:10">
      <c r="A11" s="309"/>
      <c r="B11" s="175" t="s">
        <v>49</v>
      </c>
      <c r="C11" s="39">
        <v>59</v>
      </c>
      <c r="D11" s="46">
        <v>0.39072847682119205</v>
      </c>
      <c r="E11" s="49">
        <v>93112.117328967637</v>
      </c>
      <c r="F11" s="56"/>
      <c r="G11" s="56">
        <v>839</v>
      </c>
      <c r="H11" s="57">
        <v>0.24095347501435957</v>
      </c>
      <c r="I11" s="58">
        <v>96941.227651966634</v>
      </c>
      <c r="J11" s="293">
        <v>-4.1123652139394985E-2</v>
      </c>
    </row>
    <row r="12" spans="1:10">
      <c r="A12" s="309"/>
      <c r="B12" s="175" t="s">
        <v>50</v>
      </c>
      <c r="C12" s="39">
        <v>27</v>
      </c>
      <c r="D12" s="46">
        <v>0.17880794701986755</v>
      </c>
      <c r="E12" s="49">
        <v>82011.417566666671</v>
      </c>
      <c r="F12" s="56"/>
      <c r="G12" s="56">
        <v>896</v>
      </c>
      <c r="H12" s="57">
        <v>0.25732337736932798</v>
      </c>
      <c r="I12" s="58">
        <v>84562.81696428571</v>
      </c>
      <c r="J12" s="294">
        <v>-3.1110295045747985E-2</v>
      </c>
    </row>
    <row r="13" spans="1:10">
      <c r="A13" s="309"/>
      <c r="B13" s="176" t="s">
        <v>163</v>
      </c>
      <c r="C13" s="159">
        <v>151</v>
      </c>
      <c r="D13" s="160"/>
      <c r="E13" s="161">
        <v>107454.44417709373</v>
      </c>
      <c r="F13" s="52"/>
      <c r="G13" s="52">
        <v>3482</v>
      </c>
      <c r="H13" s="52"/>
      <c r="I13" s="54">
        <v>110175</v>
      </c>
      <c r="J13" s="294">
        <v>-2.5318225260395694E-2</v>
      </c>
    </row>
    <row r="14" spans="1:10">
      <c r="A14" s="111"/>
      <c r="B14" s="162"/>
      <c r="C14" s="163"/>
      <c r="D14" s="164"/>
      <c r="E14" s="165"/>
      <c r="F14" s="166" t="s">
        <v>164</v>
      </c>
      <c r="G14" s="166"/>
      <c r="H14" s="166"/>
      <c r="I14" s="167">
        <v>110175.11056863872</v>
      </c>
      <c r="J14" s="290"/>
    </row>
    <row r="15" spans="1:10">
      <c r="A15" s="112"/>
      <c r="B15" s="168"/>
      <c r="C15" s="169"/>
      <c r="D15" s="170"/>
      <c r="E15" s="171"/>
      <c r="F15" s="172" t="s">
        <v>198</v>
      </c>
      <c r="G15" s="172"/>
      <c r="H15" s="172"/>
      <c r="I15" s="173">
        <v>108815.00220305595</v>
      </c>
      <c r="J15" s="294">
        <v>-1.2503404846910092E-2</v>
      </c>
    </row>
    <row r="16" spans="1:10">
      <c r="A16" s="106" t="s">
        <v>9</v>
      </c>
      <c r="B16" s="33" t="s">
        <v>48</v>
      </c>
      <c r="C16" s="35">
        <v>8</v>
      </c>
      <c r="D16" s="44">
        <v>0.4</v>
      </c>
      <c r="E16" s="37">
        <v>150241.81935681822</v>
      </c>
      <c r="F16" s="18">
        <v>18</v>
      </c>
      <c r="G16" s="18">
        <v>334</v>
      </c>
      <c r="H16" s="20">
        <v>0.49628528974739972</v>
      </c>
      <c r="I16" s="22">
        <v>164452.49700598803</v>
      </c>
      <c r="J16" s="295">
        <v>-9.4585367176764745E-2</v>
      </c>
    </row>
    <row r="17" spans="1:10">
      <c r="A17" s="114">
        <v>1150</v>
      </c>
      <c r="B17" s="33" t="s">
        <v>49</v>
      </c>
      <c r="C17" s="35">
        <v>9</v>
      </c>
      <c r="D17" s="44">
        <v>0.45</v>
      </c>
      <c r="E17" s="37">
        <v>119611.52250000002</v>
      </c>
      <c r="F17" s="18">
        <v>19</v>
      </c>
      <c r="G17" s="18">
        <v>166</v>
      </c>
      <c r="H17" s="20">
        <v>0.24665676077265974</v>
      </c>
      <c r="I17" s="22">
        <v>125281.7469879518</v>
      </c>
      <c r="J17" s="296">
        <v>-4.7405336621743788E-2</v>
      </c>
    </row>
    <row r="18" spans="1:10">
      <c r="A18" s="113">
        <v>1.0103</v>
      </c>
      <c r="B18" s="33" t="s">
        <v>50</v>
      </c>
      <c r="C18" s="35">
        <v>3</v>
      </c>
      <c r="D18" s="44">
        <v>0.15</v>
      </c>
      <c r="E18" s="37">
        <v>110458.10460000001</v>
      </c>
      <c r="F18" s="18">
        <v>19</v>
      </c>
      <c r="G18" s="18">
        <v>173</v>
      </c>
      <c r="H18" s="20">
        <v>0.25705794947994054</v>
      </c>
      <c r="I18" s="22">
        <v>108239.49132947977</v>
      </c>
      <c r="J18" s="285">
        <v>2.0085563468198717E-2</v>
      </c>
    </row>
    <row r="19" spans="1:10">
      <c r="A19" s="113">
        <v>45.060099999999998</v>
      </c>
      <c r="B19" s="178" t="s">
        <v>163</v>
      </c>
      <c r="C19" s="177">
        <v>20</v>
      </c>
      <c r="D19" s="177"/>
      <c r="E19" s="179">
        <v>130490.62855772729</v>
      </c>
      <c r="F19" s="17"/>
      <c r="G19" s="17">
        <v>673</v>
      </c>
      <c r="H19" s="17"/>
      <c r="I19" s="21">
        <v>140340.76671619614</v>
      </c>
      <c r="J19" s="297">
        <v>-7.5485406632946686E-2</v>
      </c>
    </row>
    <row r="20" spans="1:10">
      <c r="A20" s="182"/>
      <c r="B20" s="180"/>
      <c r="C20" s="183"/>
      <c r="D20" s="183"/>
      <c r="E20" s="148"/>
      <c r="F20" s="184" t="s">
        <v>164</v>
      </c>
      <c r="G20" s="184"/>
      <c r="H20" s="184"/>
      <c r="I20" s="185">
        <v>140340.76671619614</v>
      </c>
      <c r="J20" s="283"/>
    </row>
    <row r="21" spans="1:10">
      <c r="A21" s="182"/>
      <c r="B21" s="181"/>
      <c r="C21" s="186"/>
      <c r="D21" s="186"/>
      <c r="E21" s="187"/>
      <c r="F21" s="188" t="s">
        <v>199</v>
      </c>
      <c r="G21" s="188"/>
      <c r="H21" s="188"/>
      <c r="I21" s="189">
        <v>138393.70864639551</v>
      </c>
      <c r="J21" s="297">
        <v>-5.7105775731908962E-2</v>
      </c>
    </row>
    <row r="22" spans="1:10">
      <c r="A22" s="105" t="s">
        <v>2</v>
      </c>
      <c r="B22" s="145" t="s">
        <v>48</v>
      </c>
      <c r="C22" s="146">
        <v>6</v>
      </c>
      <c r="D22" s="193">
        <v>0.42857142857142855</v>
      </c>
      <c r="E22" s="147">
        <v>178590.51932727275</v>
      </c>
      <c r="F22" s="17">
        <v>17</v>
      </c>
      <c r="G22" s="17">
        <v>151</v>
      </c>
      <c r="H22" s="19">
        <v>0.54316546762589923</v>
      </c>
      <c r="I22" s="21">
        <v>132347</v>
      </c>
      <c r="J22" s="283">
        <v>0.2589360258398154</v>
      </c>
    </row>
    <row r="23" spans="1:10">
      <c r="A23" s="114">
        <v>1170</v>
      </c>
      <c r="B23" s="33" t="s">
        <v>49</v>
      </c>
      <c r="C23" s="35">
        <v>7</v>
      </c>
      <c r="D23" s="44">
        <v>0.5</v>
      </c>
      <c r="E23" s="37">
        <v>108926.16532597403</v>
      </c>
      <c r="F23" s="18">
        <v>15</v>
      </c>
      <c r="G23" s="18">
        <v>70</v>
      </c>
      <c r="H23" s="20">
        <v>0.25179856115107913</v>
      </c>
      <c r="I23" s="22">
        <v>99209</v>
      </c>
      <c r="J23" s="284">
        <v>8.9208734163130562E-2</v>
      </c>
    </row>
    <row r="24" spans="1:10">
      <c r="A24" s="113">
        <v>14.030099999999999</v>
      </c>
      <c r="B24" s="33" t="s">
        <v>50</v>
      </c>
      <c r="C24" s="35">
        <v>1</v>
      </c>
      <c r="D24" s="44">
        <v>7.1428571428571425E-2</v>
      </c>
      <c r="E24" s="37">
        <v>97995.587890909082</v>
      </c>
      <c r="F24" s="18">
        <v>16</v>
      </c>
      <c r="G24" s="18">
        <v>57</v>
      </c>
      <c r="H24" s="20">
        <v>0.20503597122302158</v>
      </c>
      <c r="I24" s="22">
        <v>85847</v>
      </c>
      <c r="J24" s="285">
        <v>0.12397076391268928</v>
      </c>
    </row>
    <row r="25" spans="1:10">
      <c r="A25" s="106"/>
      <c r="B25" s="34" t="s">
        <v>163</v>
      </c>
      <c r="C25" s="51">
        <v>14</v>
      </c>
      <c r="D25" s="51"/>
      <c r="E25" s="4">
        <v>138001.56150974028</v>
      </c>
      <c r="F25" s="25"/>
      <c r="G25" s="25">
        <v>278</v>
      </c>
      <c r="H25" s="25"/>
      <c r="I25" s="26">
        <v>114468.72661870504</v>
      </c>
      <c r="J25" s="285">
        <v>0.17052585951626545</v>
      </c>
    </row>
    <row r="26" spans="1:10">
      <c r="A26" s="106"/>
      <c r="B26" s="190"/>
      <c r="C26" s="35"/>
      <c r="D26" s="44"/>
      <c r="E26" s="37"/>
      <c r="F26" s="184" t="s">
        <v>164</v>
      </c>
      <c r="G26" s="184"/>
      <c r="H26" s="184"/>
      <c r="I26" s="185">
        <v>114468.72661870504</v>
      </c>
      <c r="J26" s="283"/>
    </row>
    <row r="27" spans="1:10">
      <c r="A27" s="107"/>
      <c r="B27" s="194"/>
      <c r="C27" s="152"/>
      <c r="D27" s="195"/>
      <c r="E27" s="153"/>
      <c r="F27" s="188" t="s">
        <v>198</v>
      </c>
      <c r="G27" s="188"/>
      <c r="H27" s="188"/>
      <c r="I27" s="189">
        <v>112456.57142857143</v>
      </c>
      <c r="J27" s="285">
        <v>0.22715426725768664</v>
      </c>
    </row>
    <row r="28" spans="1:10">
      <c r="A28" s="105" t="s">
        <v>3</v>
      </c>
      <c r="B28" s="145" t="s">
        <v>48</v>
      </c>
      <c r="C28" s="146">
        <v>9</v>
      </c>
      <c r="D28" s="193">
        <v>0.5625</v>
      </c>
      <c r="E28" s="147">
        <v>125046.87872636365</v>
      </c>
      <c r="F28" s="17">
        <v>15</v>
      </c>
      <c r="G28" s="17">
        <v>284</v>
      </c>
      <c r="H28" s="19">
        <v>0.58436213991769548</v>
      </c>
      <c r="I28" s="21">
        <v>118681.23943661971</v>
      </c>
      <c r="J28" s="283">
        <v>5.0906023041756003E-2</v>
      </c>
    </row>
    <row r="29" spans="1:10">
      <c r="A29" s="114">
        <v>1200</v>
      </c>
      <c r="B29" s="33" t="s">
        <v>49</v>
      </c>
      <c r="C29" s="35">
        <v>7</v>
      </c>
      <c r="D29" s="44">
        <v>0.4375</v>
      </c>
      <c r="E29" s="37">
        <v>100316.58481168831</v>
      </c>
      <c r="F29" s="18">
        <v>14</v>
      </c>
      <c r="G29" s="18">
        <v>93</v>
      </c>
      <c r="H29" s="20">
        <v>0.19135802469135801</v>
      </c>
      <c r="I29" s="22">
        <v>88455.763440860217</v>
      </c>
      <c r="J29" s="284">
        <v>0.1182339031287092</v>
      </c>
    </row>
    <row r="30" spans="1:10">
      <c r="A30" s="113">
        <v>1.1102000000000001</v>
      </c>
      <c r="B30" s="33" t="s">
        <v>50</v>
      </c>
      <c r="C30" s="35"/>
      <c r="D30" s="44">
        <v>0</v>
      </c>
      <c r="E30" s="37"/>
      <c r="F30" s="18">
        <v>15</v>
      </c>
      <c r="G30" s="18">
        <v>109</v>
      </c>
      <c r="H30" s="20">
        <v>0.22427983539094651</v>
      </c>
      <c r="I30" s="22">
        <v>79416.321100917427</v>
      </c>
      <c r="J30" s="285"/>
    </row>
    <row r="31" spans="1:10">
      <c r="A31" s="106">
        <v>1.1201000000000001</v>
      </c>
      <c r="B31" s="34" t="s">
        <v>163</v>
      </c>
      <c r="C31" s="51">
        <v>16</v>
      </c>
      <c r="D31" s="51"/>
      <c r="E31" s="4">
        <v>114227.3751386932</v>
      </c>
      <c r="F31" s="25"/>
      <c r="G31" s="25">
        <v>486</v>
      </c>
      <c r="H31" s="25"/>
      <c r="I31" s="26">
        <v>104091.02263374485</v>
      </c>
      <c r="J31" s="285">
        <v>8.8738382481790667E-2</v>
      </c>
    </row>
    <row r="32" spans="1:10">
      <c r="A32" s="106"/>
      <c r="B32" s="190"/>
      <c r="C32" s="35"/>
      <c r="D32" s="44"/>
      <c r="E32" s="37"/>
      <c r="F32" s="184" t="s">
        <v>164</v>
      </c>
      <c r="G32" s="184"/>
      <c r="H32" s="184"/>
      <c r="I32" s="185">
        <v>104091.02263374485</v>
      </c>
      <c r="J32" s="283"/>
    </row>
    <row r="33" spans="1:10">
      <c r="A33" s="107"/>
      <c r="B33" s="194"/>
      <c r="C33" s="152"/>
      <c r="D33" s="195"/>
      <c r="E33" s="153"/>
      <c r="F33" s="188" t="s">
        <v>198</v>
      </c>
      <c r="G33" s="188"/>
      <c r="H33" s="188"/>
      <c r="I33" s="189">
        <v>105457.59368847494</v>
      </c>
      <c r="J33" s="285">
        <v>8.3159316873135478E-2</v>
      </c>
    </row>
    <row r="34" spans="1:10">
      <c r="A34" s="105" t="s">
        <v>1</v>
      </c>
      <c r="B34" s="145" t="s">
        <v>48</v>
      </c>
      <c r="C34" s="146">
        <v>7</v>
      </c>
      <c r="D34" s="193">
        <v>0.7</v>
      </c>
      <c r="E34" s="147">
        <v>106047.72710649352</v>
      </c>
      <c r="F34" s="17">
        <v>21</v>
      </c>
      <c r="G34" s="17">
        <v>247</v>
      </c>
      <c r="H34" s="19">
        <v>0.4713740458015267</v>
      </c>
      <c r="I34" s="21">
        <v>119774</v>
      </c>
      <c r="J34" s="295">
        <v>-0.12943486171771043</v>
      </c>
    </row>
    <row r="35" spans="1:10">
      <c r="A35" s="114">
        <v>1240</v>
      </c>
      <c r="B35" s="33" t="s">
        <v>49</v>
      </c>
      <c r="C35" s="35">
        <v>2</v>
      </c>
      <c r="D35" s="44">
        <v>0.2</v>
      </c>
      <c r="E35" s="37">
        <v>88639.416163636342</v>
      </c>
      <c r="F35" s="18">
        <v>21</v>
      </c>
      <c r="G35" s="18">
        <v>126</v>
      </c>
      <c r="H35" s="20">
        <v>0.24045801526717558</v>
      </c>
      <c r="I35" s="22">
        <v>89747</v>
      </c>
      <c r="J35" s="296">
        <v>-1.2495387315265684E-2</v>
      </c>
    </row>
    <row r="36" spans="1:10">
      <c r="A36" s="113">
        <v>1.0901000000000001</v>
      </c>
      <c r="B36" s="33" t="s">
        <v>50</v>
      </c>
      <c r="C36" s="35">
        <v>1</v>
      </c>
      <c r="D36" s="44">
        <v>0.1</v>
      </c>
      <c r="E36" s="37">
        <v>69170.107090909092</v>
      </c>
      <c r="F36" s="18">
        <v>20</v>
      </c>
      <c r="G36" s="18">
        <v>151</v>
      </c>
      <c r="H36" s="20">
        <v>0.28816793893129772</v>
      </c>
      <c r="I36" s="22">
        <v>78036</v>
      </c>
      <c r="J36" s="297">
        <v>-0.12817520865536056</v>
      </c>
    </row>
    <row r="37" spans="1:10">
      <c r="A37" s="106"/>
      <c r="B37" s="34" t="s">
        <v>163</v>
      </c>
      <c r="C37" s="51">
        <v>10</v>
      </c>
      <c r="D37" s="51"/>
      <c r="E37" s="4">
        <v>98878.302916363624</v>
      </c>
      <c r="F37" s="25"/>
      <c r="G37" s="25">
        <v>524</v>
      </c>
      <c r="H37" s="25"/>
      <c r="I37" s="26">
        <v>100526.21374045801</v>
      </c>
      <c r="J37" s="297">
        <v>-1.666605084725491E-2</v>
      </c>
    </row>
    <row r="38" spans="1:10">
      <c r="A38" s="106"/>
      <c r="B38" s="190"/>
      <c r="C38" s="35"/>
      <c r="D38" s="44"/>
      <c r="E38" s="37"/>
      <c r="F38" s="184" t="s">
        <v>164</v>
      </c>
      <c r="G38" s="184"/>
      <c r="H38" s="184"/>
      <c r="I38" s="185">
        <v>100526.21374045801</v>
      </c>
      <c r="J38" s="283"/>
    </row>
    <row r="39" spans="1:10">
      <c r="A39" s="107"/>
      <c r="B39" s="194"/>
      <c r="C39" s="152"/>
      <c r="D39" s="195"/>
      <c r="E39" s="153"/>
      <c r="F39" s="188" t="s">
        <v>198</v>
      </c>
      <c r="G39" s="188"/>
      <c r="H39" s="188"/>
      <c r="I39" s="189">
        <v>109594.8</v>
      </c>
      <c r="J39" s="297">
        <v>-9.7782897396923751E-2</v>
      </c>
    </row>
    <row r="40" spans="1:10">
      <c r="A40" s="105" t="s">
        <v>5</v>
      </c>
      <c r="B40" s="145" t="s">
        <v>48</v>
      </c>
      <c r="C40" s="146">
        <v>7</v>
      </c>
      <c r="D40" s="193">
        <v>0.7</v>
      </c>
      <c r="E40" s="147">
        <v>119675.51803951479</v>
      </c>
      <c r="F40" s="17">
        <v>20</v>
      </c>
      <c r="G40" s="17">
        <v>187</v>
      </c>
      <c r="H40" s="19">
        <v>0.58437499999999998</v>
      </c>
      <c r="I40" s="21">
        <v>114938</v>
      </c>
      <c r="J40" s="283">
        <v>3.9586359157856701E-2</v>
      </c>
    </row>
    <row r="41" spans="1:10">
      <c r="A41" s="114">
        <v>1840</v>
      </c>
      <c r="B41" s="33" t="s">
        <v>49</v>
      </c>
      <c r="C41" s="35">
        <v>2</v>
      </c>
      <c r="D41" s="44">
        <v>0.2</v>
      </c>
      <c r="E41" s="37">
        <v>77221.748127272731</v>
      </c>
      <c r="F41" s="18">
        <v>18</v>
      </c>
      <c r="G41" s="18">
        <v>69</v>
      </c>
      <c r="H41" s="20">
        <v>0.21562500000000001</v>
      </c>
      <c r="I41" s="22">
        <v>88543</v>
      </c>
      <c r="J41" s="296">
        <v>-0.14660703943231368</v>
      </c>
    </row>
    <row r="42" spans="1:10">
      <c r="A42" s="113">
        <v>26.0702</v>
      </c>
      <c r="B42" s="33" t="s">
        <v>50</v>
      </c>
      <c r="C42" s="35">
        <v>1</v>
      </c>
      <c r="D42" s="44">
        <v>0.1</v>
      </c>
      <c r="E42" s="37">
        <v>93106.027309090889</v>
      </c>
      <c r="F42" s="18">
        <v>19</v>
      </c>
      <c r="G42" s="18">
        <v>64</v>
      </c>
      <c r="H42" s="20">
        <v>0.2</v>
      </c>
      <c r="I42" s="22">
        <v>78024</v>
      </c>
      <c r="J42" s="285">
        <v>0.1619876579957813</v>
      </c>
    </row>
    <row r="43" spans="1:10">
      <c r="A43" s="106">
        <v>1.1105</v>
      </c>
      <c r="B43" s="34" t="s">
        <v>163</v>
      </c>
      <c r="C43" s="51">
        <v>10</v>
      </c>
      <c r="D43" s="51"/>
      <c r="E43" s="4">
        <v>108527.81498402399</v>
      </c>
      <c r="F43" s="25"/>
      <c r="G43" s="25">
        <v>320</v>
      </c>
      <c r="H43" s="25"/>
      <c r="I43" s="26">
        <v>101863.778125</v>
      </c>
      <c r="J43" s="285">
        <v>6.1403953078802753E-2</v>
      </c>
    </row>
    <row r="44" spans="1:10">
      <c r="A44" s="106"/>
      <c r="B44" s="190"/>
      <c r="C44" s="35"/>
      <c r="D44" s="44"/>
      <c r="E44" s="37"/>
      <c r="F44" s="184" t="s">
        <v>164</v>
      </c>
      <c r="G44" s="184"/>
      <c r="H44" s="184"/>
      <c r="I44" s="185">
        <v>101863.778125</v>
      </c>
      <c r="J44" s="283"/>
    </row>
    <row r="45" spans="1:10">
      <c r="A45" s="107"/>
      <c r="B45" s="194"/>
      <c r="C45" s="152"/>
      <c r="D45" s="195"/>
      <c r="E45" s="153"/>
      <c r="F45" s="188" t="s">
        <v>198</v>
      </c>
      <c r="G45" s="188"/>
      <c r="H45" s="188"/>
      <c r="I45" s="189">
        <v>105967.6</v>
      </c>
      <c r="J45" s="285">
        <v>2.4160356411053824E-2</v>
      </c>
    </row>
    <row r="46" spans="1:10">
      <c r="A46" s="105" t="s">
        <v>10</v>
      </c>
      <c r="B46" s="145" t="s">
        <v>48</v>
      </c>
      <c r="C46" s="146">
        <v>3</v>
      </c>
      <c r="D46" s="193">
        <v>0.5</v>
      </c>
      <c r="E46" s="147">
        <v>114097.38250909094</v>
      </c>
      <c r="F46" s="17">
        <v>13</v>
      </c>
      <c r="G46" s="17">
        <v>99</v>
      </c>
      <c r="H46" s="19">
        <v>0.48529411764705882</v>
      </c>
      <c r="I46" s="21">
        <v>129873</v>
      </c>
      <c r="J46" s="295">
        <v>-0.13826449953531675</v>
      </c>
    </row>
    <row r="47" spans="1:10">
      <c r="A47" s="114">
        <v>1960</v>
      </c>
      <c r="B47" s="33" t="s">
        <v>49</v>
      </c>
      <c r="C47" s="35">
        <v>2</v>
      </c>
      <c r="D47" s="44">
        <v>0.33333333333333331</v>
      </c>
      <c r="E47" s="37">
        <v>89634.585231818171</v>
      </c>
      <c r="F47" s="18">
        <v>12</v>
      </c>
      <c r="G47" s="18">
        <v>53</v>
      </c>
      <c r="H47" s="20">
        <v>0.25980392156862747</v>
      </c>
      <c r="I47" s="22">
        <v>89967</v>
      </c>
      <c r="J47" s="296">
        <v>-3.7085547651290866E-3</v>
      </c>
    </row>
    <row r="48" spans="1:10">
      <c r="A48" s="113">
        <v>1.1001000000000001</v>
      </c>
      <c r="B48" s="33" t="s">
        <v>50</v>
      </c>
      <c r="C48" s="35">
        <v>1</v>
      </c>
      <c r="D48" s="44">
        <v>0.16666666666666666</v>
      </c>
      <c r="E48" s="37">
        <v>112318.5852</v>
      </c>
      <c r="F48" s="18">
        <v>12</v>
      </c>
      <c r="G48" s="18">
        <v>52</v>
      </c>
      <c r="H48" s="20">
        <v>0.25490196078431371</v>
      </c>
      <c r="I48" s="22">
        <v>82694</v>
      </c>
      <c r="J48" s="285">
        <v>0.26375497115859325</v>
      </c>
    </row>
    <row r="49" spans="1:10">
      <c r="A49" s="106"/>
      <c r="B49" s="34" t="s">
        <v>163</v>
      </c>
      <c r="C49" s="51">
        <v>6</v>
      </c>
      <c r="D49" s="51"/>
      <c r="E49" s="4">
        <v>105646.6505318182</v>
      </c>
      <c r="F49" s="25"/>
      <c r="G49" s="25">
        <v>204</v>
      </c>
      <c r="H49" s="25"/>
      <c r="I49" s="26">
        <v>107479.24509803922</v>
      </c>
      <c r="J49" s="297">
        <v>-1.7346452130719291E-2</v>
      </c>
    </row>
    <row r="50" spans="1:10">
      <c r="A50" s="106"/>
      <c r="B50" s="190"/>
      <c r="C50" s="35"/>
      <c r="D50" s="44"/>
      <c r="E50" s="37"/>
      <c r="F50" s="184" t="s">
        <v>164</v>
      </c>
      <c r="G50" s="184"/>
      <c r="H50" s="184"/>
      <c r="I50" s="185">
        <v>107479.24509803922</v>
      </c>
      <c r="J50" s="283"/>
    </row>
    <row r="51" spans="1:10">
      <c r="A51" s="107"/>
      <c r="B51" s="194"/>
      <c r="C51" s="152"/>
      <c r="D51" s="195"/>
      <c r="E51" s="153"/>
      <c r="F51" s="188" t="s">
        <v>198</v>
      </c>
      <c r="G51" s="188"/>
      <c r="H51" s="188"/>
      <c r="I51" s="189">
        <v>108707.83333333333</v>
      </c>
      <c r="J51" s="297">
        <v>-2.8159726007311273E-2</v>
      </c>
    </row>
    <row r="52" spans="1:10">
      <c r="A52" s="105" t="s">
        <v>6</v>
      </c>
      <c r="B52" s="145" t="s">
        <v>48</v>
      </c>
      <c r="C52" s="146">
        <v>2</v>
      </c>
      <c r="D52" s="193">
        <v>0.1</v>
      </c>
      <c r="E52" s="147">
        <v>111429.78152727275</v>
      </c>
      <c r="F52" s="17">
        <v>10</v>
      </c>
      <c r="G52" s="17">
        <v>97</v>
      </c>
      <c r="H52" s="19">
        <v>0.32119205298013243</v>
      </c>
      <c r="I52" s="21">
        <v>131690.94845360826</v>
      </c>
      <c r="J52" s="295">
        <v>-0.18182901059871986</v>
      </c>
    </row>
    <row r="53" spans="1:10">
      <c r="A53" s="114">
        <v>8345</v>
      </c>
      <c r="B53" s="33" t="s">
        <v>49</v>
      </c>
      <c r="C53" s="35">
        <v>12</v>
      </c>
      <c r="D53" s="44">
        <v>0.6</v>
      </c>
      <c r="E53" s="37">
        <v>73471.816684090925</v>
      </c>
      <c r="F53" s="18">
        <v>9</v>
      </c>
      <c r="G53" s="18">
        <v>107</v>
      </c>
      <c r="H53" s="20">
        <v>0.35430463576158938</v>
      </c>
      <c r="I53" s="22">
        <v>91987.962616822435</v>
      </c>
      <c r="J53" s="296">
        <v>-0.25201698785189924</v>
      </c>
    </row>
    <row r="54" spans="1:10">
      <c r="A54" s="113">
        <v>19.010100000000001</v>
      </c>
      <c r="B54" s="33" t="s">
        <v>50</v>
      </c>
      <c r="C54" s="35">
        <v>6</v>
      </c>
      <c r="D54" s="44">
        <v>0.3</v>
      </c>
      <c r="E54" s="37">
        <v>71821.706918181808</v>
      </c>
      <c r="F54" s="18">
        <v>10</v>
      </c>
      <c r="G54" s="18">
        <v>98</v>
      </c>
      <c r="H54" s="20">
        <v>0.32450331125827814</v>
      </c>
      <c r="I54" s="22">
        <v>77134.244897959186</v>
      </c>
      <c r="J54" s="297">
        <v>-7.3968417178240292E-2</v>
      </c>
    </row>
    <row r="55" spans="1:10">
      <c r="A55" s="106">
        <v>19.0701</v>
      </c>
      <c r="B55" s="34" t="s">
        <v>163</v>
      </c>
      <c r="C55" s="51">
        <v>20</v>
      </c>
      <c r="D55" s="51"/>
      <c r="E55" s="4">
        <v>76772.580238636379</v>
      </c>
      <c r="F55" s="25"/>
      <c r="G55" s="25">
        <v>302</v>
      </c>
      <c r="H55" s="25"/>
      <c r="I55" s="26">
        <v>99920.165562913913</v>
      </c>
      <c r="J55" s="297">
        <v>-0.3015084975954519</v>
      </c>
    </row>
    <row r="56" spans="1:10">
      <c r="A56" s="106"/>
      <c r="B56" s="190"/>
      <c r="C56" s="35"/>
      <c r="D56" s="44"/>
      <c r="E56" s="37"/>
      <c r="F56" s="184" t="s">
        <v>164</v>
      </c>
      <c r="G56" s="184"/>
      <c r="H56" s="184"/>
      <c r="I56" s="185">
        <v>99920.165562913913</v>
      </c>
      <c r="J56" s="283"/>
    </row>
    <row r="57" spans="1:10">
      <c r="A57" s="107"/>
      <c r="B57" s="194"/>
      <c r="C57" s="152"/>
      <c r="D57" s="195"/>
      <c r="E57" s="153"/>
      <c r="F57" s="188" t="s">
        <v>198</v>
      </c>
      <c r="G57" s="188"/>
      <c r="H57" s="188"/>
      <c r="I57" s="189">
        <v>91502.145884842059</v>
      </c>
      <c r="J57" s="297">
        <v>-0.16097508428647389</v>
      </c>
    </row>
    <row r="58" spans="1:10">
      <c r="A58" s="105" t="s">
        <v>4</v>
      </c>
      <c r="B58" s="145" t="s">
        <v>48</v>
      </c>
      <c r="C58" s="146">
        <v>8</v>
      </c>
      <c r="D58" s="193">
        <v>0.5</v>
      </c>
      <c r="E58" s="147">
        <v>137683.40900113637</v>
      </c>
      <c r="F58" s="17">
        <v>13</v>
      </c>
      <c r="G58" s="17">
        <v>152</v>
      </c>
      <c r="H58" s="19">
        <v>0.51351351351351349</v>
      </c>
      <c r="I58" s="21">
        <v>115423</v>
      </c>
      <c r="J58" s="283">
        <v>0.16167822370633375</v>
      </c>
    </row>
    <row r="59" spans="1:10">
      <c r="A59" s="114">
        <v>2210</v>
      </c>
      <c r="B59" s="33" t="s">
        <v>49</v>
      </c>
      <c r="C59" s="35">
        <v>6</v>
      </c>
      <c r="D59" s="44">
        <v>0.375</v>
      </c>
      <c r="E59" s="37">
        <v>101941.20981818181</v>
      </c>
      <c r="F59" s="18">
        <v>12</v>
      </c>
      <c r="G59" s="18">
        <v>63</v>
      </c>
      <c r="H59" s="20">
        <v>0.21283783783783783</v>
      </c>
      <c r="I59" s="22">
        <v>85212</v>
      </c>
      <c r="J59" s="284">
        <v>0.16410644770666694</v>
      </c>
    </row>
    <row r="60" spans="1:10">
      <c r="A60" s="113">
        <v>1.1103000000000001</v>
      </c>
      <c r="B60" s="33" t="s">
        <v>50</v>
      </c>
      <c r="C60" s="35">
        <v>2</v>
      </c>
      <c r="D60" s="44">
        <v>0.125</v>
      </c>
      <c r="E60" s="37">
        <v>76664.845145454543</v>
      </c>
      <c r="F60" s="18">
        <v>11</v>
      </c>
      <c r="G60" s="18">
        <v>81</v>
      </c>
      <c r="H60" s="20">
        <v>0.27364864864864863</v>
      </c>
      <c r="I60" s="22">
        <v>76733</v>
      </c>
      <c r="J60" s="297">
        <v>-8.8899748530305294E-4</v>
      </c>
    </row>
    <row r="61" spans="1:10">
      <c r="A61" s="106"/>
      <c r="B61" s="34" t="s">
        <v>163</v>
      </c>
      <c r="C61" s="51">
        <v>16</v>
      </c>
      <c r="D61" s="51"/>
      <c r="E61" s="4">
        <v>116652.76382556818</v>
      </c>
      <c r="F61" s="25"/>
      <c r="G61" s="25">
        <v>296</v>
      </c>
      <c r="H61" s="25"/>
      <c r="I61" s="26">
        <v>98405.489864864867</v>
      </c>
      <c r="J61" s="285">
        <v>0.15642384597066736</v>
      </c>
    </row>
    <row r="62" spans="1:10">
      <c r="A62" s="106"/>
      <c r="B62" s="190"/>
      <c r="C62" s="35"/>
      <c r="D62" s="44"/>
      <c r="E62" s="37"/>
      <c r="F62" s="184" t="s">
        <v>164</v>
      </c>
      <c r="G62" s="184"/>
      <c r="H62" s="184"/>
      <c r="I62" s="185">
        <v>98405.489864864867</v>
      </c>
      <c r="J62" s="283"/>
    </row>
    <row r="63" spans="1:10">
      <c r="A63" s="107"/>
      <c r="B63" s="194"/>
      <c r="C63" s="152"/>
      <c r="D63" s="195"/>
      <c r="E63" s="153"/>
      <c r="F63" s="188" t="s">
        <v>198</v>
      </c>
      <c r="G63" s="188"/>
      <c r="H63" s="188"/>
      <c r="I63" s="189">
        <v>99257.625</v>
      </c>
      <c r="J63" s="285">
        <v>0.17525241839675473</v>
      </c>
    </row>
    <row r="64" spans="1:10">
      <c r="A64" s="105" t="s">
        <v>142</v>
      </c>
      <c r="B64" s="145" t="s">
        <v>48</v>
      </c>
      <c r="C64" s="146">
        <v>1</v>
      </c>
      <c r="D64" s="193">
        <v>0.16666666666666666</v>
      </c>
      <c r="E64" s="147">
        <v>171998.93061818182</v>
      </c>
      <c r="F64" s="17">
        <v>9</v>
      </c>
      <c r="G64" s="17">
        <v>30</v>
      </c>
      <c r="H64" s="19">
        <v>0.35714285714285715</v>
      </c>
      <c r="I64" s="21">
        <v>118304</v>
      </c>
      <c r="J64" s="283">
        <v>0.31218177011448112</v>
      </c>
    </row>
    <row r="65" spans="1:10">
      <c r="A65" s="114">
        <v>1600</v>
      </c>
      <c r="B65" s="33" t="s">
        <v>49</v>
      </c>
      <c r="C65" s="35">
        <v>2</v>
      </c>
      <c r="D65" s="44">
        <v>0.33333333333333331</v>
      </c>
      <c r="E65" s="37">
        <v>79173.1728</v>
      </c>
      <c r="F65" s="18">
        <v>8</v>
      </c>
      <c r="G65" s="18">
        <v>23</v>
      </c>
      <c r="H65" s="20">
        <v>0.27380952380952384</v>
      </c>
      <c r="I65" s="22">
        <v>83736</v>
      </c>
      <c r="J65" s="296">
        <v>-5.7630975728687729E-2</v>
      </c>
    </row>
    <row r="66" spans="1:10">
      <c r="A66" s="113">
        <v>19.0901</v>
      </c>
      <c r="B66" s="33" t="s">
        <v>50</v>
      </c>
      <c r="C66" s="35">
        <v>3</v>
      </c>
      <c r="D66" s="44">
        <v>0.5</v>
      </c>
      <c r="E66" s="37">
        <v>74584.874100000001</v>
      </c>
      <c r="F66" s="18">
        <v>8</v>
      </c>
      <c r="G66" s="18">
        <v>31</v>
      </c>
      <c r="H66" s="20">
        <v>0.36904761904761907</v>
      </c>
      <c r="I66" s="22">
        <v>74320</v>
      </c>
      <c r="J66" s="285">
        <v>3.5513112168677765E-3</v>
      </c>
    </row>
    <row r="67" spans="1:10">
      <c r="A67" s="106"/>
      <c r="B67" s="34" t="s">
        <v>163</v>
      </c>
      <c r="C67" s="51">
        <v>6</v>
      </c>
      <c r="D67" s="51"/>
      <c r="E67" s="4">
        <v>92349.983086363645</v>
      </c>
      <c r="F67" s="25"/>
      <c r="G67" s="25">
        <v>84</v>
      </c>
      <c r="H67" s="25"/>
      <c r="I67" s="26">
        <v>92606.761904761908</v>
      </c>
      <c r="J67" s="297">
        <v>-2.780496647824279E-3</v>
      </c>
    </row>
    <row r="68" spans="1:10">
      <c r="A68" s="106"/>
      <c r="B68" s="190"/>
      <c r="C68" s="35"/>
      <c r="D68" s="44"/>
      <c r="E68" s="37"/>
      <c r="F68" s="184" t="s">
        <v>164</v>
      </c>
      <c r="G68" s="184"/>
      <c r="H68" s="184"/>
      <c r="I68" s="185">
        <v>92606.761904761908</v>
      </c>
      <c r="J68" s="283"/>
    </row>
    <row r="69" spans="1:10">
      <c r="A69" s="107"/>
      <c r="B69" s="194"/>
      <c r="C69" s="152"/>
      <c r="D69" s="195"/>
      <c r="E69" s="153"/>
      <c r="F69" s="188" t="s">
        <v>198</v>
      </c>
      <c r="G69" s="188"/>
      <c r="H69" s="188"/>
      <c r="I69" s="189">
        <v>84789.333333333328</v>
      </c>
      <c r="J69" s="285">
        <v>8.9169821907987445E-2</v>
      </c>
    </row>
    <row r="70" spans="1:10">
      <c r="A70" s="105" t="s">
        <v>11</v>
      </c>
      <c r="B70" s="145" t="s">
        <v>48</v>
      </c>
      <c r="C70" s="146">
        <v>5</v>
      </c>
      <c r="D70" s="193">
        <v>0.33333333333333331</v>
      </c>
      <c r="E70" s="147">
        <v>101353.88178</v>
      </c>
      <c r="F70" s="17">
        <v>6</v>
      </c>
      <c r="G70" s="17">
        <v>55</v>
      </c>
      <c r="H70" s="19">
        <v>0.43307086614173229</v>
      </c>
      <c r="I70" s="21">
        <v>125333</v>
      </c>
      <c r="J70" s="295">
        <v>-0.23658805956785531</v>
      </c>
    </row>
    <row r="71" spans="1:10">
      <c r="A71" s="114">
        <v>1990</v>
      </c>
      <c r="B71" s="33" t="s">
        <v>49</v>
      </c>
      <c r="C71" s="35">
        <v>6</v>
      </c>
      <c r="D71" s="44">
        <v>0.4</v>
      </c>
      <c r="E71" s="37">
        <v>69281.10700909092</v>
      </c>
      <c r="F71" s="18">
        <v>6</v>
      </c>
      <c r="G71" s="18">
        <v>33</v>
      </c>
      <c r="H71" s="20">
        <v>0.25984251968503935</v>
      </c>
      <c r="I71" s="22">
        <v>86376</v>
      </c>
      <c r="J71" s="296">
        <v>-0.2467468221699449</v>
      </c>
    </row>
    <row r="72" spans="1:10">
      <c r="A72" s="113">
        <v>3.0101</v>
      </c>
      <c r="B72" s="33" t="s">
        <v>50</v>
      </c>
      <c r="C72" s="35">
        <v>4</v>
      </c>
      <c r="D72" s="44">
        <v>0.26666666666666666</v>
      </c>
      <c r="E72" s="37">
        <v>78293.446731818185</v>
      </c>
      <c r="F72" s="18">
        <v>6</v>
      </c>
      <c r="G72" s="18">
        <v>39</v>
      </c>
      <c r="H72" s="20">
        <v>0.30708661417322836</v>
      </c>
      <c r="I72" s="22">
        <v>77148</v>
      </c>
      <c r="J72" s="285">
        <v>1.4630173783787188E-2</v>
      </c>
    </row>
    <row r="73" spans="1:10">
      <c r="A73" s="106">
        <v>3.0506000000000002</v>
      </c>
      <c r="B73" s="34" t="s">
        <v>163</v>
      </c>
      <c r="C73" s="51">
        <v>15</v>
      </c>
      <c r="D73" s="51"/>
      <c r="E73" s="4">
        <v>82375.32252545454</v>
      </c>
      <c r="F73" s="25"/>
      <c r="G73" s="25">
        <v>127</v>
      </c>
      <c r="H73" s="25"/>
      <c r="I73" s="26">
        <v>100413.34645669292</v>
      </c>
      <c r="J73" s="297">
        <v>-0.21897363649974791</v>
      </c>
    </row>
    <row r="74" spans="1:10">
      <c r="A74" s="106"/>
      <c r="B74" s="190"/>
      <c r="C74" s="35"/>
      <c r="D74" s="44"/>
      <c r="E74" s="37"/>
      <c r="F74" s="184" t="s">
        <v>164</v>
      </c>
      <c r="G74" s="184"/>
      <c r="H74" s="184"/>
      <c r="I74" s="185">
        <v>100413.34645669292</v>
      </c>
      <c r="J74" s="283"/>
    </row>
    <row r="75" spans="1:10">
      <c r="A75" s="107"/>
      <c r="B75" s="194"/>
      <c r="C75" s="152"/>
      <c r="D75" s="195"/>
      <c r="E75" s="153"/>
      <c r="F75" s="188" t="s">
        <v>198</v>
      </c>
      <c r="G75" s="188"/>
      <c r="H75" s="188"/>
      <c r="I75" s="189">
        <v>96900.866666666669</v>
      </c>
      <c r="J75" s="297">
        <v>-0.14990107561348398</v>
      </c>
    </row>
    <row r="76" spans="1:10">
      <c r="A76" s="105" t="s">
        <v>8</v>
      </c>
      <c r="B76" s="145" t="s">
        <v>48</v>
      </c>
      <c r="C76" s="146">
        <v>7</v>
      </c>
      <c r="D76" s="193">
        <v>0.53846153846153844</v>
      </c>
      <c r="E76" s="147">
        <v>109921.95593766235</v>
      </c>
      <c r="F76" s="17">
        <v>13</v>
      </c>
      <c r="G76" s="17">
        <v>111</v>
      </c>
      <c r="H76" s="19">
        <v>0.59042553191489366</v>
      </c>
      <c r="I76" s="21">
        <v>119054</v>
      </c>
      <c r="J76" s="295">
        <v>-8.3077525180833819E-2</v>
      </c>
    </row>
    <row r="77" spans="1:10">
      <c r="A77" s="114">
        <v>2810</v>
      </c>
      <c r="B77" s="33" t="s">
        <v>49</v>
      </c>
      <c r="C77" s="35">
        <v>2</v>
      </c>
      <c r="D77" s="44">
        <v>0.15384615384615385</v>
      </c>
      <c r="E77" s="37">
        <v>73688.547763636379</v>
      </c>
      <c r="F77" s="18">
        <v>11</v>
      </c>
      <c r="G77" s="18">
        <v>36</v>
      </c>
      <c r="H77" s="20">
        <v>0.19148936170212766</v>
      </c>
      <c r="I77" s="22">
        <v>88685</v>
      </c>
      <c r="J77" s="296">
        <v>-0.20351130116536276</v>
      </c>
    </row>
    <row r="78" spans="1:10">
      <c r="A78" s="113">
        <v>26.0305</v>
      </c>
      <c r="B78" s="33" t="s">
        <v>50</v>
      </c>
      <c r="C78" s="35">
        <v>4</v>
      </c>
      <c r="D78" s="44">
        <v>0.30769230769230771</v>
      </c>
      <c r="E78" s="37">
        <v>73656.418745454546</v>
      </c>
      <c r="F78" s="18">
        <v>11</v>
      </c>
      <c r="G78" s="18">
        <v>41</v>
      </c>
      <c r="H78" s="20">
        <v>0.21808510638297873</v>
      </c>
      <c r="I78" s="22">
        <v>81193</v>
      </c>
      <c r="J78" s="297">
        <v>-0.10232076691904801</v>
      </c>
    </row>
    <row r="79" spans="1:10">
      <c r="A79" s="106"/>
      <c r="B79" s="34" t="s">
        <v>163</v>
      </c>
      <c r="C79" s="51">
        <v>13</v>
      </c>
      <c r="D79" s="51"/>
      <c r="E79" s="4">
        <v>93188.958620979014</v>
      </c>
      <c r="F79" s="25"/>
      <c r="G79" s="25">
        <v>188</v>
      </c>
      <c r="H79" s="25"/>
      <c r="I79" s="26">
        <v>104981.73936170213</v>
      </c>
      <c r="J79" s="297">
        <v>-0.12654697418271488</v>
      </c>
    </row>
    <row r="80" spans="1:10">
      <c r="A80" s="106"/>
      <c r="B80" s="190"/>
      <c r="C80" s="35"/>
      <c r="D80" s="44"/>
      <c r="E80" s="37"/>
      <c r="F80" s="184" t="s">
        <v>164</v>
      </c>
      <c r="G80" s="184"/>
      <c r="H80" s="184"/>
      <c r="I80" s="185">
        <v>104981.73936170213</v>
      </c>
      <c r="J80" s="283"/>
    </row>
    <row r="81" spans="1:10">
      <c r="A81" s="107"/>
      <c r="B81" s="194"/>
      <c r="C81" s="152"/>
      <c r="D81" s="195"/>
      <c r="E81" s="153"/>
      <c r="F81" s="188" t="s">
        <v>198</v>
      </c>
      <c r="G81" s="188"/>
      <c r="H81" s="188"/>
      <c r="I81" s="189">
        <v>102732.30769230769</v>
      </c>
      <c r="J81" s="297">
        <v>-9.2895305145016746E-2</v>
      </c>
    </row>
    <row r="82" spans="1:10">
      <c r="A82" s="105" t="s">
        <v>7</v>
      </c>
      <c r="B82" s="32" t="s">
        <v>48</v>
      </c>
      <c r="C82" s="35">
        <v>4</v>
      </c>
      <c r="D82" s="36">
        <v>0.5714285714285714</v>
      </c>
      <c r="E82" s="37">
        <v>183873.44552727271</v>
      </c>
      <c r="F82" s="17"/>
      <c r="G82" s="17"/>
      <c r="H82" s="19"/>
      <c r="I82" s="21"/>
      <c r="J82" s="283"/>
    </row>
    <row r="83" spans="1:10">
      <c r="A83" s="114">
        <v>1140</v>
      </c>
      <c r="B83" s="33" t="s">
        <v>49</v>
      </c>
      <c r="C83" s="35">
        <v>2</v>
      </c>
      <c r="D83" s="44">
        <v>0.2857142857142857</v>
      </c>
      <c r="E83" s="37">
        <v>113350.66380000001</v>
      </c>
      <c r="F83" s="18"/>
      <c r="G83" s="18"/>
      <c r="H83" s="20" t="s">
        <v>52</v>
      </c>
      <c r="I83" s="22"/>
      <c r="J83" s="284"/>
    </row>
    <row r="84" spans="1:10">
      <c r="A84" s="116">
        <v>26.0307</v>
      </c>
      <c r="B84" s="33" t="s">
        <v>50</v>
      </c>
      <c r="C84" s="35">
        <v>1</v>
      </c>
      <c r="D84" s="44">
        <v>0.14285714285714285</v>
      </c>
      <c r="E84" s="37">
        <v>94529.637000000002</v>
      </c>
      <c r="F84" s="18"/>
      <c r="G84" s="18"/>
      <c r="H84" s="20"/>
      <c r="I84" s="22"/>
      <c r="J84" s="285"/>
    </row>
    <row r="85" spans="1:10">
      <c r="A85" s="116">
        <v>26.030799999999999</v>
      </c>
      <c r="B85" s="178" t="s">
        <v>163</v>
      </c>
      <c r="C85" s="177">
        <v>7</v>
      </c>
      <c r="D85" s="177"/>
      <c r="E85" s="179">
        <v>150960.67810129869</v>
      </c>
      <c r="F85" s="18"/>
      <c r="G85" s="18"/>
      <c r="H85" s="20"/>
      <c r="I85" s="22"/>
      <c r="J85" s="285"/>
    </row>
    <row r="86" spans="1:10">
      <c r="A86" s="201" t="s">
        <v>143</v>
      </c>
      <c r="B86" s="174" t="s">
        <v>48</v>
      </c>
      <c r="C86" s="38">
        <v>56</v>
      </c>
      <c r="D86" s="45">
        <v>0.36601307189542481</v>
      </c>
      <c r="E86" s="48">
        <v>153186.53046428572</v>
      </c>
      <c r="F86" s="52"/>
      <c r="G86" s="52">
        <v>2898</v>
      </c>
      <c r="H86" s="53">
        <v>0.48903138710766114</v>
      </c>
      <c r="I86" s="54">
        <v>157667.08074534161</v>
      </c>
      <c r="J86" s="298">
        <v>-2.9248983363458898E-2</v>
      </c>
    </row>
    <row r="87" spans="1:10">
      <c r="A87" s="202" t="s">
        <v>144</v>
      </c>
      <c r="B87" s="175" t="s">
        <v>49</v>
      </c>
      <c r="C87" s="39">
        <v>46</v>
      </c>
      <c r="D87" s="46">
        <v>0.30065359477124182</v>
      </c>
      <c r="E87" s="49">
        <v>99584.360726086976</v>
      </c>
      <c r="F87" s="56"/>
      <c r="G87" s="56">
        <v>1507</v>
      </c>
      <c r="H87" s="57">
        <v>0.25430307121160983</v>
      </c>
      <c r="I87" s="58">
        <v>109288.18181818182</v>
      </c>
      <c r="J87" s="293">
        <v>-9.7443223226444317E-2</v>
      </c>
    </row>
    <row r="88" spans="1:10">
      <c r="A88" s="202"/>
      <c r="B88" s="175" t="s">
        <v>50</v>
      </c>
      <c r="C88" s="39">
        <v>51</v>
      </c>
      <c r="D88" s="46">
        <v>0.33333333333333331</v>
      </c>
      <c r="E88" s="49">
        <v>91107.735017647079</v>
      </c>
      <c r="F88" s="56"/>
      <c r="G88" s="56">
        <v>1521</v>
      </c>
      <c r="H88" s="57">
        <v>0.25666554168072897</v>
      </c>
      <c r="I88" s="58">
        <v>94493.391190006572</v>
      </c>
      <c r="J88" s="294">
        <v>-3.7161017905929829E-2</v>
      </c>
    </row>
    <row r="89" spans="1:10">
      <c r="A89" s="202"/>
      <c r="B89" s="200" t="s">
        <v>163</v>
      </c>
      <c r="C89" s="40">
        <v>153</v>
      </c>
      <c r="D89" s="47"/>
      <c r="E89" s="50">
        <v>116377.91362941178</v>
      </c>
      <c r="F89" s="60"/>
      <c r="G89" s="60">
        <v>5926</v>
      </c>
      <c r="H89" s="60"/>
      <c r="I89" s="61">
        <v>129149.66891663855</v>
      </c>
      <c r="J89" s="294">
        <v>-0.10974380695547209</v>
      </c>
    </row>
    <row r="90" spans="1:10">
      <c r="A90" s="202"/>
      <c r="B90" s="196"/>
      <c r="C90" s="197"/>
      <c r="D90" s="198"/>
      <c r="E90" s="199"/>
      <c r="F90" s="166" t="s">
        <v>164</v>
      </c>
      <c r="G90" s="166"/>
      <c r="H90" s="166"/>
      <c r="I90" s="167">
        <v>129149.66891663855</v>
      </c>
      <c r="J90" s="290"/>
    </row>
    <row r="91" spans="1:10">
      <c r="A91" s="203"/>
      <c r="B91" s="168"/>
      <c r="C91" s="169"/>
      <c r="D91" s="170"/>
      <c r="E91" s="171"/>
      <c r="F91" s="172" t="s">
        <v>198</v>
      </c>
      <c r="G91" s="172"/>
      <c r="H91" s="172"/>
      <c r="I91" s="173">
        <v>122063.89435337143</v>
      </c>
      <c r="J91" s="294">
        <v>-4.6582003253959003E-2</v>
      </c>
    </row>
    <row r="92" spans="1:10">
      <c r="A92" s="105" t="s">
        <v>14</v>
      </c>
      <c r="B92" s="145" t="s">
        <v>48</v>
      </c>
      <c r="C92" s="146">
        <v>5</v>
      </c>
      <c r="D92" s="193">
        <v>0.25</v>
      </c>
      <c r="E92" s="147">
        <v>100042.04107636365</v>
      </c>
      <c r="F92" s="17">
        <v>13</v>
      </c>
      <c r="G92" s="17">
        <v>146</v>
      </c>
      <c r="H92" s="19">
        <v>0.32229580573951433</v>
      </c>
      <c r="I92" s="21">
        <v>114532.12328767123</v>
      </c>
      <c r="J92" s="295">
        <v>-0.14483992984756358</v>
      </c>
    </row>
    <row r="93" spans="1:10">
      <c r="A93" s="114">
        <v>1260</v>
      </c>
      <c r="B93" s="33" t="s">
        <v>49</v>
      </c>
      <c r="C93" s="35">
        <v>9</v>
      </c>
      <c r="D93" s="44">
        <v>0.45</v>
      </c>
      <c r="E93" s="37">
        <v>78552.214699999997</v>
      </c>
      <c r="F93" s="18">
        <v>13</v>
      </c>
      <c r="G93" s="18">
        <v>183</v>
      </c>
      <c r="H93" s="20">
        <v>0.40397350993377484</v>
      </c>
      <c r="I93" s="22">
        <v>87918.721311475412</v>
      </c>
      <c r="J93" s="296">
        <v>-0.11923924293219725</v>
      </c>
    </row>
    <row r="94" spans="1:10">
      <c r="A94" s="117" t="s">
        <v>91</v>
      </c>
      <c r="B94" s="33" t="s">
        <v>50</v>
      </c>
      <c r="C94" s="35">
        <v>6</v>
      </c>
      <c r="D94" s="44">
        <v>0.3</v>
      </c>
      <c r="E94" s="37">
        <v>80406.731249999997</v>
      </c>
      <c r="F94" s="18">
        <v>13</v>
      </c>
      <c r="G94" s="18">
        <v>124</v>
      </c>
      <c r="H94" s="20">
        <v>0.27373068432671083</v>
      </c>
      <c r="I94" s="22">
        <v>73830.75</v>
      </c>
      <c r="J94" s="285">
        <v>8.1783964448871899E-2</v>
      </c>
    </row>
    <row r="95" spans="1:10">
      <c r="A95" s="113" t="s">
        <v>92</v>
      </c>
      <c r="B95" s="34" t="s">
        <v>163</v>
      </c>
      <c r="C95" s="51">
        <v>20</v>
      </c>
      <c r="D95" s="51"/>
      <c r="E95" s="4">
        <v>84481.026259090897</v>
      </c>
      <c r="F95" s="25"/>
      <c r="G95" s="25">
        <v>453</v>
      </c>
      <c r="H95" s="25"/>
      <c r="I95" s="26">
        <v>92639.79911699779</v>
      </c>
      <c r="J95" s="297">
        <v>-9.6575210070071069E-2</v>
      </c>
    </row>
    <row r="96" spans="1:10">
      <c r="A96" s="113"/>
      <c r="B96" s="192"/>
      <c r="C96" s="191"/>
      <c r="D96" s="191"/>
      <c r="E96" s="5"/>
      <c r="F96" s="205" t="s">
        <v>164</v>
      </c>
      <c r="G96" s="184"/>
      <c r="H96" s="184"/>
      <c r="I96" s="185">
        <v>92639.79911699779</v>
      </c>
      <c r="J96" s="283"/>
    </row>
    <row r="97" spans="1:10">
      <c r="A97" s="107"/>
      <c r="B97" s="204"/>
      <c r="C97" s="204"/>
      <c r="D97" s="204"/>
      <c r="E97" s="204"/>
      <c r="F97" s="206" t="s">
        <v>198</v>
      </c>
      <c r="G97" s="188"/>
      <c r="H97" s="188"/>
      <c r="I97" s="189">
        <v>90345.68041208174</v>
      </c>
      <c r="J97" s="297">
        <v>-6.4913498091344002E-2</v>
      </c>
    </row>
    <row r="98" spans="1:10">
      <c r="A98" s="105" t="s">
        <v>145</v>
      </c>
      <c r="B98" s="145" t="s">
        <v>48</v>
      </c>
      <c r="C98" s="146">
        <v>7</v>
      </c>
      <c r="D98" s="193">
        <v>0.41176470588235292</v>
      </c>
      <c r="E98" s="147">
        <v>175191.18987272726</v>
      </c>
      <c r="F98" s="17">
        <v>20</v>
      </c>
      <c r="G98" s="17">
        <v>261</v>
      </c>
      <c r="H98" s="19">
        <v>0.43865546218487395</v>
      </c>
      <c r="I98" s="21">
        <v>172825.63601532567</v>
      </c>
      <c r="J98" s="283">
        <v>1.3502698732282832E-2</v>
      </c>
    </row>
    <row r="99" spans="1:10">
      <c r="A99" s="114">
        <v>1520</v>
      </c>
      <c r="B99" s="33" t="s">
        <v>49</v>
      </c>
      <c r="C99" s="35">
        <v>7</v>
      </c>
      <c r="D99" s="44">
        <v>0.41176470588235292</v>
      </c>
      <c r="E99" s="37">
        <v>108761.85</v>
      </c>
      <c r="F99" s="18">
        <v>20</v>
      </c>
      <c r="G99" s="18">
        <v>162</v>
      </c>
      <c r="H99" s="20">
        <v>0.27226890756302519</v>
      </c>
      <c r="I99" s="22">
        <v>114467.00617283951</v>
      </c>
      <c r="J99" s="296">
        <v>-5.2455490347392053E-2</v>
      </c>
    </row>
    <row r="100" spans="1:10">
      <c r="A100" s="113">
        <v>14.0701</v>
      </c>
      <c r="B100" s="33" t="s">
        <v>50</v>
      </c>
      <c r="C100" s="35">
        <v>3</v>
      </c>
      <c r="D100" s="44">
        <v>0.17647058823529413</v>
      </c>
      <c r="E100" s="37">
        <v>96525.195000000007</v>
      </c>
      <c r="F100" s="18">
        <v>20</v>
      </c>
      <c r="G100" s="18">
        <v>172</v>
      </c>
      <c r="H100" s="20">
        <v>0.28907563025210087</v>
      </c>
      <c r="I100" s="22">
        <v>95430.5</v>
      </c>
      <c r="J100" s="285">
        <v>1.1341028629882663E-2</v>
      </c>
    </row>
    <row r="101" spans="1:10">
      <c r="A101" s="113">
        <v>14.0501</v>
      </c>
      <c r="B101" s="34" t="s">
        <v>163</v>
      </c>
      <c r="C101" s="51">
        <v>17</v>
      </c>
      <c r="D101" s="51"/>
      <c r="E101" s="4">
        <v>133955.69788877005</v>
      </c>
      <c r="F101" s="25"/>
      <c r="G101" s="25">
        <v>595</v>
      </c>
      <c r="H101" s="25"/>
      <c r="I101" s="26">
        <v>134563.34789915965</v>
      </c>
      <c r="J101" s="297">
        <v>-4.5362012961491002E-3</v>
      </c>
    </row>
    <row r="102" spans="1:10">
      <c r="A102" s="113"/>
      <c r="B102" s="192"/>
      <c r="C102" s="191"/>
      <c r="D102" s="191"/>
      <c r="E102" s="5"/>
      <c r="F102" s="205" t="s">
        <v>164</v>
      </c>
      <c r="G102" s="184"/>
      <c r="H102" s="184"/>
      <c r="I102" s="185">
        <v>134563.34789915965</v>
      </c>
      <c r="J102" s="283"/>
    </row>
    <row r="103" spans="1:10">
      <c r="A103" s="107"/>
      <c r="B103" s="204"/>
      <c r="C103" s="204"/>
      <c r="D103" s="204"/>
      <c r="E103" s="204"/>
      <c r="F103" s="206" t="s">
        <v>198</v>
      </c>
      <c r="G103" s="188"/>
      <c r="H103" s="188"/>
      <c r="I103" s="189">
        <v>135137.64678336211</v>
      </c>
      <c r="J103" s="297">
        <v>-8.7462592602846733E-3</v>
      </c>
    </row>
    <row r="104" spans="1:10">
      <c r="A104" s="105" t="s">
        <v>12</v>
      </c>
      <c r="B104" s="145" t="s">
        <v>48</v>
      </c>
      <c r="C104" s="146">
        <v>9</v>
      </c>
      <c r="D104" s="193">
        <v>0.36</v>
      </c>
      <c r="E104" s="147">
        <v>141859.14600000001</v>
      </c>
      <c r="F104" s="17">
        <v>18</v>
      </c>
      <c r="G104" s="17">
        <v>287</v>
      </c>
      <c r="H104" s="19">
        <v>0.48809523809523808</v>
      </c>
      <c r="I104" s="21">
        <v>144528.06620209059</v>
      </c>
      <c r="J104" s="295">
        <v>-1.8813874729589727E-2</v>
      </c>
    </row>
    <row r="105" spans="1:10">
      <c r="A105" s="114">
        <v>1590</v>
      </c>
      <c r="B105" s="33" t="s">
        <v>49</v>
      </c>
      <c r="C105" s="35">
        <v>5</v>
      </c>
      <c r="D105" s="44">
        <v>0.2</v>
      </c>
      <c r="E105" s="37">
        <v>104505.58476000001</v>
      </c>
      <c r="F105" s="18">
        <v>18</v>
      </c>
      <c r="G105" s="18">
        <v>134</v>
      </c>
      <c r="H105" s="20">
        <v>0.22789115646258504</v>
      </c>
      <c r="I105" s="22">
        <v>107057.9328358209</v>
      </c>
      <c r="J105" s="296">
        <v>-2.442307826593601E-2</v>
      </c>
    </row>
    <row r="106" spans="1:10">
      <c r="A106" s="113">
        <v>14.0801</v>
      </c>
      <c r="B106" s="33" t="s">
        <v>50</v>
      </c>
      <c r="C106" s="35">
        <v>11</v>
      </c>
      <c r="D106" s="44">
        <v>0.44</v>
      </c>
      <c r="E106" s="37">
        <v>92717.181899999996</v>
      </c>
      <c r="F106" s="18">
        <v>18</v>
      </c>
      <c r="G106" s="18">
        <v>167</v>
      </c>
      <c r="H106" s="20">
        <v>0.28401360544217685</v>
      </c>
      <c r="I106" s="22">
        <v>93192.35329341318</v>
      </c>
      <c r="J106" s="297">
        <v>-5.1249550911251756E-3</v>
      </c>
    </row>
    <row r="107" spans="1:10">
      <c r="A107" s="113">
        <v>14.1401</v>
      </c>
      <c r="B107" s="34" t="s">
        <v>163</v>
      </c>
      <c r="C107" s="51">
        <v>25</v>
      </c>
      <c r="D107" s="51"/>
      <c r="E107" s="4">
        <v>112765.96954800001</v>
      </c>
      <c r="F107" s="25"/>
      <c r="G107" s="25">
        <v>588</v>
      </c>
      <c r="H107" s="25"/>
      <c r="I107" s="26">
        <v>121408.91326530612</v>
      </c>
      <c r="J107" s="297">
        <v>-7.6644964362472465E-2</v>
      </c>
    </row>
    <row r="108" spans="1:10">
      <c r="A108" s="113"/>
      <c r="B108" s="192"/>
      <c r="C108" s="191"/>
      <c r="D108" s="191"/>
      <c r="E108" s="5"/>
      <c r="F108" s="205" t="s">
        <v>164</v>
      </c>
      <c r="G108" s="184"/>
      <c r="H108" s="184"/>
      <c r="I108" s="185">
        <v>121408.91326530612</v>
      </c>
      <c r="J108" s="283"/>
    </row>
    <row r="109" spans="1:10">
      <c r="A109" s="107"/>
      <c r="B109" s="204"/>
      <c r="C109" s="204"/>
      <c r="D109" s="204"/>
      <c r="E109" s="204"/>
      <c r="F109" s="206" t="s">
        <v>198</v>
      </c>
      <c r="G109" s="188"/>
      <c r="H109" s="188"/>
      <c r="I109" s="189">
        <v>114446.32584901858</v>
      </c>
      <c r="J109" s="297">
        <v>-1.4682483588292362E-2</v>
      </c>
    </row>
    <row r="110" spans="1:10">
      <c r="A110" s="105" t="s">
        <v>13</v>
      </c>
      <c r="B110" s="145" t="s">
        <v>48</v>
      </c>
      <c r="C110" s="146">
        <v>18</v>
      </c>
      <c r="D110" s="193">
        <v>0.43902439024390244</v>
      </c>
      <c r="E110" s="147">
        <v>166741.12265909091</v>
      </c>
      <c r="F110" s="17">
        <v>21</v>
      </c>
      <c r="G110" s="17">
        <v>757</v>
      </c>
      <c r="H110" s="19">
        <v>0.52315134761575677</v>
      </c>
      <c r="I110" s="21">
        <v>161933.70409511228</v>
      </c>
      <c r="J110" s="283">
        <v>2.8831631257560834E-2</v>
      </c>
    </row>
    <row r="111" spans="1:10">
      <c r="A111" s="114">
        <v>1770</v>
      </c>
      <c r="B111" s="33" t="s">
        <v>49</v>
      </c>
      <c r="C111" s="35">
        <v>10</v>
      </c>
      <c r="D111" s="44">
        <v>0.24390243902439024</v>
      </c>
      <c r="E111" s="37">
        <v>107563.27896</v>
      </c>
      <c r="F111" s="18">
        <v>21</v>
      </c>
      <c r="G111" s="18">
        <v>370</v>
      </c>
      <c r="H111" s="20">
        <v>0.25570145127850724</v>
      </c>
      <c r="I111" s="22">
        <v>114072.17567567568</v>
      </c>
      <c r="J111" s="296">
        <v>-6.0512256400217915E-2</v>
      </c>
    </row>
    <row r="112" spans="1:10">
      <c r="A112" s="117" t="s">
        <v>93</v>
      </c>
      <c r="B112" s="33" t="s">
        <v>50</v>
      </c>
      <c r="C112" s="35">
        <v>13</v>
      </c>
      <c r="D112" s="44">
        <v>0.31707317073170732</v>
      </c>
      <c r="E112" s="37">
        <v>102065.89728461538</v>
      </c>
      <c r="F112" s="18">
        <v>21</v>
      </c>
      <c r="G112" s="18">
        <v>320</v>
      </c>
      <c r="H112" s="20">
        <v>0.22114720110573602</v>
      </c>
      <c r="I112" s="22">
        <v>99638.403124999997</v>
      </c>
      <c r="J112" s="285">
        <v>2.3783596913337302E-2</v>
      </c>
    </row>
    <row r="113" spans="1:10">
      <c r="A113" s="106"/>
      <c r="B113" s="34" t="s">
        <v>163</v>
      </c>
      <c r="C113" s="51">
        <v>41</v>
      </c>
      <c r="D113" s="51"/>
      <c r="E113" s="4">
        <v>131800.72346740574</v>
      </c>
      <c r="F113" s="25"/>
      <c r="G113" s="25">
        <v>1447</v>
      </c>
      <c r="H113" s="25"/>
      <c r="I113" s="26">
        <v>135919.01036627506</v>
      </c>
      <c r="J113" s="297">
        <v>-3.1246314819264046E-2</v>
      </c>
    </row>
    <row r="114" spans="1:10">
      <c r="A114" s="106"/>
      <c r="B114" s="192"/>
      <c r="C114" s="191"/>
      <c r="D114" s="191"/>
      <c r="E114" s="5"/>
      <c r="F114" s="205" t="s">
        <v>164</v>
      </c>
      <c r="G114" s="184"/>
      <c r="H114" s="184"/>
      <c r="I114" s="185">
        <v>135919.01036627506</v>
      </c>
      <c r="J114" s="283"/>
    </row>
    <row r="115" spans="1:10">
      <c r="A115" s="107"/>
      <c r="B115" s="204"/>
      <c r="C115" s="204"/>
      <c r="D115" s="204"/>
      <c r="E115" s="204"/>
      <c r="F115" s="206" t="s">
        <v>198</v>
      </c>
      <c r="G115" s="188"/>
      <c r="H115" s="188"/>
      <c r="I115" s="189">
        <v>130507.99197789702</v>
      </c>
      <c r="J115" s="285">
        <v>9.9053818077873487E-3</v>
      </c>
    </row>
    <row r="116" spans="1:10">
      <c r="A116" s="105" t="s">
        <v>146</v>
      </c>
      <c r="B116" s="145" t="s">
        <v>48</v>
      </c>
      <c r="C116" s="146">
        <v>14</v>
      </c>
      <c r="D116" s="193">
        <v>0.46666666666666667</v>
      </c>
      <c r="E116" s="147">
        <v>146401.73734675327</v>
      </c>
      <c r="F116" s="17">
        <v>19</v>
      </c>
      <c r="G116" s="17">
        <v>480</v>
      </c>
      <c r="H116" s="19">
        <v>0.5010438413361169</v>
      </c>
      <c r="I116" s="21">
        <v>160706.78750000001</v>
      </c>
      <c r="J116" s="295">
        <v>-9.771093166309322E-2</v>
      </c>
    </row>
    <row r="117" spans="1:10">
      <c r="A117" s="114">
        <v>2540</v>
      </c>
      <c r="B117" s="33" t="s">
        <v>49</v>
      </c>
      <c r="C117" s="35">
        <v>7</v>
      </c>
      <c r="D117" s="44">
        <v>0.23333333333333334</v>
      </c>
      <c r="E117" s="37">
        <v>104199.29331428571</v>
      </c>
      <c r="F117" s="18">
        <v>19</v>
      </c>
      <c r="G117" s="18">
        <v>207</v>
      </c>
      <c r="H117" s="20">
        <v>0.21607515657620041</v>
      </c>
      <c r="I117" s="22">
        <v>111533.40579710146</v>
      </c>
      <c r="J117" s="296">
        <v>-7.0385434003804731E-2</v>
      </c>
    </row>
    <row r="118" spans="1:10">
      <c r="A118" s="113">
        <v>14.180099999999999</v>
      </c>
      <c r="B118" s="33" t="s">
        <v>50</v>
      </c>
      <c r="C118" s="35">
        <v>9</v>
      </c>
      <c r="D118" s="44">
        <v>0.3</v>
      </c>
      <c r="E118" s="37">
        <v>85186.248200000002</v>
      </c>
      <c r="F118" s="18">
        <v>19</v>
      </c>
      <c r="G118" s="18">
        <v>271</v>
      </c>
      <c r="H118" s="20">
        <v>0.28288100208768269</v>
      </c>
      <c r="I118" s="22">
        <v>94847.708487084878</v>
      </c>
      <c r="J118" s="297">
        <v>-0.1134157272004952</v>
      </c>
    </row>
    <row r="119" spans="1:10">
      <c r="A119" s="113">
        <v>14.190099999999999</v>
      </c>
      <c r="B119" s="34" t="s">
        <v>163</v>
      </c>
      <c r="C119" s="51">
        <v>30</v>
      </c>
      <c r="D119" s="51"/>
      <c r="E119" s="4">
        <v>118189.8536618182</v>
      </c>
      <c r="F119" s="25"/>
      <c r="G119" s="25">
        <v>958</v>
      </c>
      <c r="H119" s="25"/>
      <c r="I119" s="26">
        <v>131451.35908141962</v>
      </c>
      <c r="J119" s="297">
        <v>-0.11220510905739126</v>
      </c>
    </row>
    <row r="120" spans="1:10">
      <c r="A120" s="113"/>
      <c r="B120" s="192"/>
      <c r="C120" s="191"/>
      <c r="D120" s="191"/>
      <c r="E120" s="5"/>
      <c r="F120" s="205" t="s">
        <v>164</v>
      </c>
      <c r="G120" s="184"/>
      <c r="H120" s="184"/>
      <c r="I120" s="185">
        <v>131451.35908141962</v>
      </c>
      <c r="J120" s="283"/>
    </row>
    <row r="121" spans="1:10">
      <c r="A121" s="107"/>
      <c r="B121" s="204"/>
      <c r="C121" s="204"/>
      <c r="D121" s="204"/>
      <c r="E121" s="204"/>
      <c r="F121" s="206" t="s">
        <v>198</v>
      </c>
      <c r="G121" s="188"/>
      <c r="H121" s="188"/>
      <c r="I121" s="189">
        <v>129475.27473211581</v>
      </c>
      <c r="J121" s="297">
        <v>-8.7162750522423185E-2</v>
      </c>
    </row>
    <row r="122" spans="1:10">
      <c r="A122" s="105" t="s">
        <v>147</v>
      </c>
      <c r="B122" s="145" t="s">
        <v>48</v>
      </c>
      <c r="C122" s="146">
        <v>1</v>
      </c>
      <c r="D122" s="193">
        <v>5.8823529411764705E-2</v>
      </c>
      <c r="E122" s="147">
        <v>157301.29309090911</v>
      </c>
      <c r="F122" s="17">
        <v>21</v>
      </c>
      <c r="G122" s="17">
        <v>967</v>
      </c>
      <c r="H122" s="19">
        <v>0.51299734748010606</v>
      </c>
      <c r="I122" s="21">
        <v>159138.97828335056</v>
      </c>
      <c r="J122" s="295">
        <v>-1.1682581600771701E-2</v>
      </c>
    </row>
    <row r="123" spans="1:10">
      <c r="A123" s="115" t="s">
        <v>148</v>
      </c>
      <c r="B123" s="33" t="s">
        <v>49</v>
      </c>
      <c r="C123" s="35">
        <v>7</v>
      </c>
      <c r="D123" s="44">
        <v>0.41176470588235292</v>
      </c>
      <c r="E123" s="37">
        <v>97291.880228571434</v>
      </c>
      <c r="F123" s="18">
        <v>21</v>
      </c>
      <c r="G123" s="18">
        <v>451</v>
      </c>
      <c r="H123" s="20">
        <v>0.23925729442970822</v>
      </c>
      <c r="I123" s="22">
        <v>111806.26607538803</v>
      </c>
      <c r="J123" s="296">
        <v>-0.14918393819419887</v>
      </c>
    </row>
    <row r="124" spans="1:10">
      <c r="A124" s="114">
        <v>8603</v>
      </c>
      <c r="B124" s="33" t="s">
        <v>50</v>
      </c>
      <c r="C124" s="35">
        <v>9</v>
      </c>
      <c r="D124" s="44">
        <v>0.52941176470588236</v>
      </c>
      <c r="E124" s="37">
        <v>84561.84599999999</v>
      </c>
      <c r="F124" s="18">
        <v>21</v>
      </c>
      <c r="G124" s="18">
        <v>467</v>
      </c>
      <c r="H124" s="20">
        <v>0.24774535809018566</v>
      </c>
      <c r="I124" s="22">
        <v>96368.83940042826</v>
      </c>
      <c r="J124" s="297">
        <v>-0.1396255398732458</v>
      </c>
    </row>
    <row r="125" spans="1:10">
      <c r="A125" s="117" t="s">
        <v>72</v>
      </c>
      <c r="B125" s="34" t="s">
        <v>163</v>
      </c>
      <c r="C125" s="51">
        <v>17</v>
      </c>
      <c r="D125" s="51"/>
      <c r="E125" s="4">
        <v>94082.415805347599</v>
      </c>
      <c r="F125" s="25"/>
      <c r="G125" s="25">
        <v>1885</v>
      </c>
      <c r="H125" s="25"/>
      <c r="I125" s="26">
        <v>132263.27108753315</v>
      </c>
      <c r="J125" s="297">
        <v>-0.40582350012333945</v>
      </c>
    </row>
    <row r="126" spans="1:10">
      <c r="A126" s="117"/>
      <c r="B126" s="192"/>
      <c r="C126" s="191"/>
      <c r="D126" s="191"/>
      <c r="E126" s="5"/>
      <c r="F126" s="205" t="s">
        <v>164</v>
      </c>
      <c r="G126" s="184"/>
      <c r="H126" s="184"/>
      <c r="I126" s="185">
        <v>132263.27108753315</v>
      </c>
      <c r="J126" s="283"/>
    </row>
    <row r="127" spans="1:10">
      <c r="A127" s="107"/>
      <c r="B127" s="204"/>
      <c r="C127" s="204"/>
      <c r="D127" s="204"/>
      <c r="E127" s="204"/>
      <c r="F127" s="206" t="s">
        <v>198</v>
      </c>
      <c r="G127" s="188"/>
      <c r="H127" s="188"/>
      <c r="I127" s="189">
        <v>106417.78796558359</v>
      </c>
      <c r="J127" s="297">
        <v>-0.11591457026174376</v>
      </c>
    </row>
    <row r="128" spans="1:10">
      <c r="A128" s="201" t="s">
        <v>149</v>
      </c>
      <c r="B128" s="174" t="s">
        <v>48</v>
      </c>
      <c r="C128" s="38">
        <v>4</v>
      </c>
      <c r="D128" s="45">
        <v>0.14285714285714285</v>
      </c>
      <c r="E128" s="48">
        <v>110270.05660227273</v>
      </c>
      <c r="F128" s="52"/>
      <c r="G128" s="52">
        <v>49</v>
      </c>
      <c r="H128" s="53">
        <v>0.21875</v>
      </c>
      <c r="I128" s="54">
        <v>133053.22448979592</v>
      </c>
      <c r="J128" s="298">
        <v>-0.20661246207298686</v>
      </c>
    </row>
    <row r="129" spans="1:10">
      <c r="A129" s="202"/>
      <c r="B129" s="175" t="s">
        <v>49</v>
      </c>
      <c r="C129" s="39">
        <v>13</v>
      </c>
      <c r="D129" s="46">
        <v>0.4642857142857143</v>
      </c>
      <c r="E129" s="49">
        <v>84897.438841258729</v>
      </c>
      <c r="F129" s="56"/>
      <c r="G129" s="56">
        <v>82</v>
      </c>
      <c r="H129" s="57">
        <v>0.36607142857142855</v>
      </c>
      <c r="I129" s="58">
        <v>101135.87804878049</v>
      </c>
      <c r="J129" s="293">
        <v>-0.19127124951183042</v>
      </c>
    </row>
    <row r="130" spans="1:10">
      <c r="A130" s="202"/>
      <c r="B130" s="175" t="s">
        <v>50</v>
      </c>
      <c r="C130" s="39">
        <v>11</v>
      </c>
      <c r="D130" s="46">
        <v>0.39285714285714285</v>
      </c>
      <c r="E130" s="49">
        <v>73888.527763636375</v>
      </c>
      <c r="F130" s="56"/>
      <c r="G130" s="56">
        <v>93</v>
      </c>
      <c r="H130" s="57">
        <v>0.41517857142857145</v>
      </c>
      <c r="I130" s="58">
        <v>79934.978494623661</v>
      </c>
      <c r="J130" s="294">
        <v>-8.1832063975200708E-2</v>
      </c>
    </row>
    <row r="131" spans="1:10">
      <c r="A131" s="202"/>
      <c r="B131" s="200" t="s">
        <v>163</v>
      </c>
      <c r="C131" s="40">
        <v>28</v>
      </c>
      <c r="D131" s="47"/>
      <c r="E131" s="50">
        <v>84197.169169480519</v>
      </c>
      <c r="F131" s="60"/>
      <c r="G131" s="60">
        <v>224</v>
      </c>
      <c r="H131" s="60"/>
      <c r="I131" s="61">
        <v>99315.638392857145</v>
      </c>
      <c r="J131" s="294">
        <v>-0.17956030318483335</v>
      </c>
    </row>
    <row r="132" spans="1:10">
      <c r="A132" s="202"/>
      <c r="B132" s="196"/>
      <c r="C132" s="197"/>
      <c r="D132" s="198"/>
      <c r="E132" s="199"/>
      <c r="F132" s="207" t="s">
        <v>164</v>
      </c>
      <c r="G132" s="166"/>
      <c r="H132" s="166"/>
      <c r="I132" s="167">
        <v>99315.638392857145</v>
      </c>
      <c r="J132" s="289"/>
    </row>
    <row r="133" spans="1:10">
      <c r="A133" s="203"/>
      <c r="B133" s="168"/>
      <c r="C133" s="169"/>
      <c r="D133" s="170"/>
      <c r="E133" s="171"/>
      <c r="F133" s="208" t="s">
        <v>198</v>
      </c>
      <c r="G133" s="172"/>
      <c r="H133" s="172"/>
      <c r="I133" s="173">
        <v>97366.574144078215</v>
      </c>
      <c r="J133" s="299">
        <v>-0.13525591395575101</v>
      </c>
    </row>
    <row r="134" spans="1:10">
      <c r="A134" s="105" t="s">
        <v>45</v>
      </c>
      <c r="B134" s="145" t="s">
        <v>48</v>
      </c>
      <c r="C134" s="146">
        <v>3</v>
      </c>
      <c r="D134" s="193">
        <v>0.1111111111111111</v>
      </c>
      <c r="E134" s="147">
        <v>102458.96795454546</v>
      </c>
      <c r="F134" s="17">
        <v>10</v>
      </c>
      <c r="G134" s="17">
        <v>47</v>
      </c>
      <c r="H134" s="19">
        <v>0.22380952380952382</v>
      </c>
      <c r="I134" s="21">
        <v>131620</v>
      </c>
      <c r="J134" s="295">
        <v>-0.28461180731774932</v>
      </c>
    </row>
    <row r="135" spans="1:10">
      <c r="A135" s="118" t="s">
        <v>73</v>
      </c>
      <c r="B135" s="33" t="s">
        <v>49</v>
      </c>
      <c r="C135" s="35">
        <v>13</v>
      </c>
      <c r="D135" s="44">
        <v>0.48148148148148145</v>
      </c>
      <c r="E135" s="37">
        <v>84897.438841258729</v>
      </c>
      <c r="F135" s="18">
        <v>10</v>
      </c>
      <c r="G135" s="18">
        <v>78</v>
      </c>
      <c r="H135" s="20">
        <v>0.37142857142857144</v>
      </c>
      <c r="I135" s="22">
        <v>102073</v>
      </c>
      <c r="J135" s="296">
        <v>-0.20230953245664035</v>
      </c>
    </row>
    <row r="136" spans="1:10">
      <c r="A136" s="117" t="s">
        <v>72</v>
      </c>
      <c r="B136" s="33" t="s">
        <v>50</v>
      </c>
      <c r="C136" s="35">
        <v>11</v>
      </c>
      <c r="D136" s="44">
        <v>0.40740740740740738</v>
      </c>
      <c r="E136" s="37">
        <v>73888.527763636375</v>
      </c>
      <c r="F136" s="18">
        <v>10</v>
      </c>
      <c r="G136" s="18">
        <v>85</v>
      </c>
      <c r="H136" s="20">
        <v>0.40476190476190477</v>
      </c>
      <c r="I136" s="22">
        <v>80477</v>
      </c>
      <c r="J136" s="297">
        <v>-8.9167729223670986E-2</v>
      </c>
    </row>
    <row r="137" spans="1:10">
      <c r="A137" s="106"/>
      <c r="B137" s="34" t="s">
        <v>163</v>
      </c>
      <c r="C137" s="51">
        <v>27</v>
      </c>
      <c r="D137" s="51"/>
      <c r="E137" s="4">
        <v>82363.607933333333</v>
      </c>
      <c r="F137" s="25"/>
      <c r="G137" s="25">
        <v>210</v>
      </c>
      <c r="H137" s="25"/>
      <c r="I137" s="26">
        <v>99944.661904761902</v>
      </c>
      <c r="J137" s="297">
        <v>-0.21345657885287161</v>
      </c>
    </row>
    <row r="138" spans="1:10">
      <c r="A138" s="106"/>
      <c r="B138" s="192"/>
      <c r="C138" s="191"/>
      <c r="D138" s="191"/>
      <c r="E138" s="5"/>
      <c r="F138" s="205" t="s">
        <v>164</v>
      </c>
      <c r="G138" s="184"/>
      <c r="H138" s="184"/>
      <c r="I138" s="185">
        <v>99944.661904761902</v>
      </c>
      <c r="J138" s="283"/>
    </row>
    <row r="139" spans="1:10">
      <c r="A139" s="107"/>
      <c r="B139" s="204"/>
      <c r="C139" s="204"/>
      <c r="D139" s="204"/>
      <c r="E139" s="204"/>
      <c r="F139" s="206" t="s">
        <v>198</v>
      </c>
      <c r="G139" s="188"/>
      <c r="H139" s="188"/>
      <c r="I139" s="189">
        <v>96557.629629629635</v>
      </c>
      <c r="J139" s="297">
        <v>-0.14700051928305344</v>
      </c>
    </row>
    <row r="140" spans="1:10">
      <c r="A140" s="105" t="s">
        <v>15</v>
      </c>
      <c r="B140" s="145" t="s">
        <v>48</v>
      </c>
      <c r="C140" s="146">
        <v>1</v>
      </c>
      <c r="D140" s="193">
        <v>1</v>
      </c>
      <c r="E140" s="147">
        <v>133703.32254545458</v>
      </c>
      <c r="F140" s="17">
        <v>2</v>
      </c>
      <c r="G140" s="17">
        <v>2</v>
      </c>
      <c r="H140" s="19">
        <v>0.14285714285714285</v>
      </c>
      <c r="I140" s="21">
        <v>166734</v>
      </c>
      <c r="J140" s="295">
        <v>-0.2470445522647062</v>
      </c>
    </row>
    <row r="141" spans="1:10">
      <c r="A141" s="114">
        <v>8543</v>
      </c>
      <c r="B141" s="33" t="s">
        <v>49</v>
      </c>
      <c r="C141" s="35"/>
      <c r="D141" s="44">
        <v>0</v>
      </c>
      <c r="E141" s="37"/>
      <c r="F141" s="18">
        <v>2</v>
      </c>
      <c r="G141" s="18">
        <v>4</v>
      </c>
      <c r="H141" s="20">
        <v>0.2857142857142857</v>
      </c>
      <c r="I141" s="22">
        <v>82862</v>
      </c>
      <c r="J141" s="284"/>
    </row>
    <row r="142" spans="1:10">
      <c r="A142" s="113">
        <v>51.070099999999996</v>
      </c>
      <c r="B142" s="33" t="s">
        <v>50</v>
      </c>
      <c r="C142" s="35"/>
      <c r="D142" s="44">
        <v>0</v>
      </c>
      <c r="E142" s="37"/>
      <c r="F142" s="18">
        <v>3</v>
      </c>
      <c r="G142" s="18">
        <v>8</v>
      </c>
      <c r="H142" s="20">
        <v>0.5714285714285714</v>
      </c>
      <c r="I142" s="22">
        <v>74176</v>
      </c>
      <c r="J142" s="285"/>
    </row>
    <row r="143" spans="1:10">
      <c r="A143" s="106"/>
      <c r="B143" s="34" t="s">
        <v>163</v>
      </c>
      <c r="C143" s="51">
        <v>1</v>
      </c>
      <c r="D143" s="51"/>
      <c r="E143" s="4">
        <v>133703.32254545458</v>
      </c>
      <c r="F143" s="25"/>
      <c r="G143" s="25">
        <v>14</v>
      </c>
      <c r="H143" s="25"/>
      <c r="I143" s="26">
        <v>89880.28571428571</v>
      </c>
      <c r="J143" s="285">
        <v>0.32776325970710657</v>
      </c>
    </row>
    <row r="144" spans="1:10">
      <c r="A144" s="106"/>
      <c r="B144" s="192"/>
      <c r="C144" s="191"/>
      <c r="D144" s="191"/>
      <c r="E144" s="5"/>
      <c r="F144" s="205" t="s">
        <v>164</v>
      </c>
      <c r="G144" s="184"/>
      <c r="H144" s="184"/>
      <c r="I144" s="185">
        <v>89880.28571428571</v>
      </c>
      <c r="J144" s="283"/>
    </row>
    <row r="145" spans="1:10">
      <c r="A145" s="107"/>
      <c r="B145" s="204"/>
      <c r="C145" s="204"/>
      <c r="D145" s="204"/>
      <c r="E145" s="204"/>
      <c r="F145" s="206" t="s">
        <v>198</v>
      </c>
      <c r="G145" s="188"/>
      <c r="H145" s="188"/>
      <c r="I145" s="189">
        <v>166734</v>
      </c>
      <c r="J145" s="297">
        <v>-0.1981040306988702</v>
      </c>
    </row>
    <row r="146" spans="1:10">
      <c r="A146" s="108" t="s">
        <v>16</v>
      </c>
      <c r="B146" s="41" t="s">
        <v>48</v>
      </c>
      <c r="C146" s="38">
        <v>6</v>
      </c>
      <c r="D146" s="45">
        <v>0.27272727272727271</v>
      </c>
      <c r="E146" s="48">
        <v>163304.64586363637</v>
      </c>
      <c r="F146" s="6"/>
      <c r="G146" s="6"/>
      <c r="H146" s="8"/>
      <c r="I146" s="11"/>
      <c r="J146" s="11"/>
    </row>
    <row r="147" spans="1:10">
      <c r="A147" s="109"/>
      <c r="B147" s="42" t="s">
        <v>49</v>
      </c>
      <c r="C147" s="39">
        <v>7</v>
      </c>
      <c r="D147" s="46">
        <v>0.31818181818181818</v>
      </c>
      <c r="E147" s="49">
        <v>100360.03973376624</v>
      </c>
      <c r="F147" s="7"/>
      <c r="G147" s="7"/>
      <c r="H147" s="9"/>
      <c r="I147" s="12"/>
      <c r="J147" s="12"/>
    </row>
    <row r="148" spans="1:10">
      <c r="A148" s="109"/>
      <c r="B148" s="42" t="s">
        <v>50</v>
      </c>
      <c r="C148" s="39">
        <v>9</v>
      </c>
      <c r="D148" s="46">
        <v>0.40909090909090912</v>
      </c>
      <c r="E148" s="49">
        <v>84058.126863636367</v>
      </c>
      <c r="F148" s="7"/>
      <c r="G148" s="7"/>
      <c r="H148" s="9"/>
      <c r="I148" s="12"/>
      <c r="J148" s="12"/>
    </row>
    <row r="149" spans="1:10">
      <c r="A149" s="109"/>
      <c r="B149" s="43" t="s">
        <v>163</v>
      </c>
      <c r="C149" s="40">
        <v>22</v>
      </c>
      <c r="D149" s="47"/>
      <c r="E149" s="50">
        <v>110857.78614049587</v>
      </c>
      <c r="F149" s="7"/>
      <c r="G149" s="7"/>
      <c r="H149" s="9"/>
      <c r="I149" s="12"/>
      <c r="J149" s="12"/>
    </row>
    <row r="150" spans="1:10">
      <c r="A150" s="105" t="s">
        <v>17</v>
      </c>
      <c r="B150" s="145" t="s">
        <v>48</v>
      </c>
      <c r="C150" s="146">
        <v>2</v>
      </c>
      <c r="D150" s="193">
        <v>0.2</v>
      </c>
      <c r="E150" s="147">
        <v>205573.40754545457</v>
      </c>
      <c r="F150" s="17">
        <v>2</v>
      </c>
      <c r="G150" s="17">
        <v>20</v>
      </c>
      <c r="H150" s="19">
        <v>0.51282051282051277</v>
      </c>
      <c r="I150" s="21">
        <v>145731</v>
      </c>
      <c r="J150" s="283">
        <v>0.29109994458900401</v>
      </c>
    </row>
    <row r="151" spans="1:10">
      <c r="A151" s="114">
        <v>8632</v>
      </c>
      <c r="B151" s="33" t="s">
        <v>49</v>
      </c>
      <c r="C151" s="35">
        <v>4</v>
      </c>
      <c r="D151" s="44">
        <v>0.4</v>
      </c>
      <c r="E151" s="37">
        <v>100896.71923636366</v>
      </c>
      <c r="F151" s="18">
        <v>2</v>
      </c>
      <c r="G151" s="18">
        <v>8</v>
      </c>
      <c r="H151" s="20">
        <v>0.20512820512820512</v>
      </c>
      <c r="I151" s="22">
        <v>95288</v>
      </c>
      <c r="J151" s="284">
        <v>5.5588717639316935E-2</v>
      </c>
    </row>
    <row r="152" spans="1:10">
      <c r="A152" s="113">
        <v>26.010200000000001</v>
      </c>
      <c r="B152" s="33" t="s">
        <v>50</v>
      </c>
      <c r="C152" s="35">
        <v>4</v>
      </c>
      <c r="D152" s="44">
        <v>0.4</v>
      </c>
      <c r="E152" s="37">
        <v>82005.922554545454</v>
      </c>
      <c r="F152" s="18">
        <v>2</v>
      </c>
      <c r="G152" s="18">
        <v>11</v>
      </c>
      <c r="H152" s="20">
        <v>0.28205128205128205</v>
      </c>
      <c r="I152" s="22">
        <v>101401</v>
      </c>
      <c r="J152" s="297">
        <v>-0.23650825259058694</v>
      </c>
    </row>
    <row r="153" spans="1:10">
      <c r="A153" s="106"/>
      <c r="B153" s="34" t="s">
        <v>163</v>
      </c>
      <c r="C153" s="51">
        <v>10</v>
      </c>
      <c r="D153" s="51"/>
      <c r="E153" s="4">
        <v>114275.73822545455</v>
      </c>
      <c r="F153" s="25"/>
      <c r="G153" s="25">
        <v>39</v>
      </c>
      <c r="H153" s="25"/>
      <c r="I153" s="26">
        <v>122880</v>
      </c>
      <c r="J153" s="297">
        <v>-7.5293862968271563E-2</v>
      </c>
    </row>
    <row r="154" spans="1:10">
      <c r="A154" s="106"/>
      <c r="B154" s="192"/>
      <c r="C154" s="191"/>
      <c r="D154" s="191"/>
      <c r="E154" s="5"/>
      <c r="F154" s="205" t="s">
        <v>164</v>
      </c>
      <c r="G154" s="184"/>
      <c r="H154" s="184"/>
      <c r="I154" s="185">
        <v>122880.38461538461</v>
      </c>
      <c r="J154" s="283"/>
    </row>
    <row r="155" spans="1:10">
      <c r="A155" s="107"/>
      <c r="B155" s="204"/>
      <c r="C155" s="204"/>
      <c r="D155" s="204"/>
      <c r="E155" s="204"/>
      <c r="F155" s="206" t="s">
        <v>198</v>
      </c>
      <c r="G155" s="188"/>
      <c r="H155" s="188"/>
      <c r="I155" s="189">
        <v>107821.8</v>
      </c>
      <c r="J155" s="285">
        <v>5.9857452068640557E-2</v>
      </c>
    </row>
    <row r="156" spans="1:10">
      <c r="A156" s="105" t="s">
        <v>53</v>
      </c>
      <c r="B156" s="145" t="s">
        <v>48</v>
      </c>
      <c r="C156" s="146">
        <v>1</v>
      </c>
      <c r="D156" s="193">
        <v>0.33333333333333331</v>
      </c>
      <c r="E156" s="147">
        <v>200788</v>
      </c>
      <c r="F156" s="17">
        <v>2</v>
      </c>
      <c r="G156" s="17">
        <v>157</v>
      </c>
      <c r="H156" s="19">
        <v>0.63562753036437247</v>
      </c>
      <c r="I156" s="21">
        <v>213983</v>
      </c>
      <c r="J156" s="295">
        <v>-6.571607865011854E-2</v>
      </c>
    </row>
    <row r="157" spans="1:10">
      <c r="A157" s="114">
        <v>8743</v>
      </c>
      <c r="B157" s="33" t="s">
        <v>49</v>
      </c>
      <c r="C157" s="35">
        <v>2</v>
      </c>
      <c r="D157" s="44">
        <v>0.66666666666666663</v>
      </c>
      <c r="E157" s="37">
        <v>105889</v>
      </c>
      <c r="F157" s="18">
        <v>2</v>
      </c>
      <c r="G157" s="18">
        <v>48</v>
      </c>
      <c r="H157" s="20">
        <v>0.19433198380566802</v>
      </c>
      <c r="I157" s="22">
        <v>114255</v>
      </c>
      <c r="J157" s="296">
        <v>-7.9007262321865349E-2</v>
      </c>
    </row>
    <row r="158" spans="1:10">
      <c r="A158" s="113">
        <v>51.120100000000001</v>
      </c>
      <c r="B158" s="33" t="s">
        <v>50</v>
      </c>
      <c r="C158" s="35">
        <v>0</v>
      </c>
      <c r="D158" s="44">
        <v>0</v>
      </c>
      <c r="E158" s="37"/>
      <c r="F158" s="18">
        <v>2</v>
      </c>
      <c r="G158" s="18">
        <v>42</v>
      </c>
      <c r="H158" s="20">
        <v>0.17004048582995951</v>
      </c>
      <c r="I158" s="22">
        <v>97788</v>
      </c>
      <c r="J158" s="285"/>
    </row>
    <row r="159" spans="1:10">
      <c r="A159" s="106"/>
      <c r="B159" s="34" t="s">
        <v>163</v>
      </c>
      <c r="C159" s="51">
        <v>3</v>
      </c>
      <c r="D159" s="51"/>
      <c r="E159" s="4">
        <v>137522</v>
      </c>
      <c r="F159" s="25"/>
      <c r="G159" s="25">
        <v>247</v>
      </c>
      <c r="H159" s="25"/>
      <c r="I159" s="26">
        <v>174844.8056680162</v>
      </c>
      <c r="J159" s="297">
        <v>-0.27139516345032938</v>
      </c>
    </row>
    <row r="160" spans="1:10">
      <c r="A160" s="106"/>
      <c r="B160" s="192"/>
      <c r="C160" s="191"/>
      <c r="D160" s="191"/>
      <c r="E160" s="5"/>
      <c r="F160" s="205" t="s">
        <v>164</v>
      </c>
      <c r="G160" s="184"/>
      <c r="H160" s="184"/>
      <c r="I160" s="185">
        <v>174844.8056680162</v>
      </c>
      <c r="J160" s="283"/>
    </row>
    <row r="161" spans="1:10">
      <c r="A161" s="107"/>
      <c r="B161" s="204"/>
      <c r="C161" s="204"/>
      <c r="D161" s="204"/>
      <c r="E161" s="204"/>
      <c r="F161" s="206" t="s">
        <v>198</v>
      </c>
      <c r="G161" s="188"/>
      <c r="H161" s="188"/>
      <c r="I161" s="189">
        <v>147497.66666666666</v>
      </c>
      <c r="J161" s="297">
        <v>-6.763270831402976E-2</v>
      </c>
    </row>
    <row r="162" spans="1:10">
      <c r="A162" s="105" t="s">
        <v>19</v>
      </c>
      <c r="B162" s="145" t="s">
        <v>48</v>
      </c>
      <c r="C162" s="146">
        <v>2</v>
      </c>
      <c r="D162" s="193">
        <v>0.33333333333333331</v>
      </c>
      <c r="E162" s="147">
        <v>108858.17920909091</v>
      </c>
      <c r="F162" s="17">
        <v>5</v>
      </c>
      <c r="G162" s="17">
        <v>27</v>
      </c>
      <c r="H162" s="19">
        <v>0.2967032967032967</v>
      </c>
      <c r="I162" s="21">
        <v>137788.74074074073</v>
      </c>
      <c r="J162" s="295">
        <v>-0.26576378313365889</v>
      </c>
    </row>
    <row r="163" spans="1:10">
      <c r="A163" s="114">
        <v>3150</v>
      </c>
      <c r="B163" s="33" t="s">
        <v>49</v>
      </c>
      <c r="C163" s="35">
        <v>1</v>
      </c>
      <c r="D163" s="44">
        <v>0.16666666666666666</v>
      </c>
      <c r="E163" s="37">
        <v>81199.061100000006</v>
      </c>
      <c r="F163" s="18">
        <v>7</v>
      </c>
      <c r="G163" s="18">
        <v>22</v>
      </c>
      <c r="H163" s="20">
        <v>0.24175824175824176</v>
      </c>
      <c r="I163" s="22">
        <v>94397.772727272721</v>
      </c>
      <c r="J163" s="296">
        <v>-0.16254758920202236</v>
      </c>
    </row>
    <row r="164" spans="1:10">
      <c r="A164" s="117" t="s">
        <v>95</v>
      </c>
      <c r="B164" s="33" t="s">
        <v>50</v>
      </c>
      <c r="C164" s="35">
        <v>3</v>
      </c>
      <c r="D164" s="44">
        <v>0.5</v>
      </c>
      <c r="E164" s="37">
        <v>79179.384299999991</v>
      </c>
      <c r="F164" s="18">
        <v>7</v>
      </c>
      <c r="G164" s="18">
        <v>42</v>
      </c>
      <c r="H164" s="20">
        <v>0.46153846153846156</v>
      </c>
      <c r="I164" s="22">
        <v>73641.428571428565</v>
      </c>
      <c r="J164" s="285">
        <v>6.9941889262347123E-2</v>
      </c>
    </row>
    <row r="165" spans="1:10">
      <c r="A165" s="119" t="s">
        <v>94</v>
      </c>
      <c r="B165" s="34" t="s">
        <v>163</v>
      </c>
      <c r="C165" s="51">
        <v>6</v>
      </c>
      <c r="D165" s="51"/>
      <c r="E165" s="4">
        <v>89408.928736363639</v>
      </c>
      <c r="F165" s="25"/>
      <c r="G165" s="25">
        <v>91</v>
      </c>
      <c r="H165" s="25"/>
      <c r="I165" s="26">
        <v>97692</v>
      </c>
      <c r="J165" s="297">
        <v>-9.2642551260851205E-2</v>
      </c>
    </row>
    <row r="166" spans="1:10">
      <c r="A166" s="119"/>
      <c r="B166" s="192"/>
      <c r="C166" s="191"/>
      <c r="D166" s="191"/>
      <c r="E166" s="5"/>
      <c r="F166" s="205" t="s">
        <v>164</v>
      </c>
      <c r="G166" s="184"/>
      <c r="H166" s="184"/>
      <c r="I166" s="185">
        <v>97692.164835164818</v>
      </c>
      <c r="J166" s="283"/>
    </row>
    <row r="167" spans="1:10">
      <c r="A167" s="107"/>
      <c r="B167" s="204"/>
      <c r="C167" s="204"/>
      <c r="D167" s="204"/>
      <c r="E167" s="204"/>
      <c r="F167" s="206" t="s">
        <v>198</v>
      </c>
      <c r="G167" s="188"/>
      <c r="H167" s="188"/>
      <c r="I167" s="189">
        <v>98483.25665383997</v>
      </c>
      <c r="J167" s="297">
        <v>-9.2140818914750136E-2</v>
      </c>
    </row>
    <row r="168" spans="1:10">
      <c r="A168" s="105" t="s">
        <v>18</v>
      </c>
      <c r="B168" s="145" t="s">
        <v>48</v>
      </c>
      <c r="C168" s="146">
        <v>0</v>
      </c>
      <c r="D168" s="193">
        <v>0</v>
      </c>
      <c r="E168" s="147"/>
      <c r="F168" s="17">
        <v>2</v>
      </c>
      <c r="G168" s="17">
        <v>13</v>
      </c>
      <c r="H168" s="19">
        <v>0.44827586206896552</v>
      </c>
      <c r="I168" s="21">
        <v>153653</v>
      </c>
      <c r="J168" s="283"/>
    </row>
    <row r="169" spans="1:10">
      <c r="A169" s="114">
        <v>8613</v>
      </c>
      <c r="B169" s="33" t="s">
        <v>49</v>
      </c>
      <c r="C169" s="35">
        <v>1</v>
      </c>
      <c r="D169" s="44">
        <v>1</v>
      </c>
      <c r="E169" s="37">
        <v>103020.06059999998</v>
      </c>
      <c r="F169" s="18">
        <v>2</v>
      </c>
      <c r="G169" s="18">
        <v>11</v>
      </c>
      <c r="H169" s="20">
        <v>0.37931034482758619</v>
      </c>
      <c r="I169" s="22">
        <v>81590</v>
      </c>
      <c r="J169" s="284">
        <v>0.20801832648116289</v>
      </c>
    </row>
    <row r="170" spans="1:10">
      <c r="A170" s="113">
        <v>26.090800000000002</v>
      </c>
      <c r="B170" s="33" t="s">
        <v>50</v>
      </c>
      <c r="C170" s="35">
        <v>0</v>
      </c>
      <c r="D170" s="44">
        <v>0</v>
      </c>
      <c r="E170" s="37"/>
      <c r="F170" s="18">
        <v>2</v>
      </c>
      <c r="G170" s="18">
        <v>5</v>
      </c>
      <c r="H170" s="20">
        <v>0.17241379310344829</v>
      </c>
      <c r="I170" s="22">
        <v>71260</v>
      </c>
      <c r="J170" s="285"/>
    </row>
    <row r="171" spans="1:10">
      <c r="A171" s="106"/>
      <c r="B171" s="34" t="s">
        <v>163</v>
      </c>
      <c r="C171" s="51">
        <v>1</v>
      </c>
      <c r="D171" s="51"/>
      <c r="E171" s="4">
        <v>103020.06059999998</v>
      </c>
      <c r="F171" s="25"/>
      <c r="G171" s="25">
        <v>29</v>
      </c>
      <c r="H171" s="25"/>
      <c r="I171" s="26">
        <v>112113.06896551725</v>
      </c>
      <c r="J171" s="297">
        <v>-8.8264443959347322E-2</v>
      </c>
    </row>
    <row r="172" spans="1:10">
      <c r="A172" s="106"/>
      <c r="B172" s="192"/>
      <c r="C172" s="191"/>
      <c r="D172" s="191"/>
      <c r="E172" s="5"/>
      <c r="F172" s="205" t="s">
        <v>164</v>
      </c>
      <c r="G172" s="184"/>
      <c r="H172" s="184"/>
      <c r="I172" s="185">
        <v>112113.06896551725</v>
      </c>
      <c r="J172" s="283"/>
    </row>
    <row r="173" spans="1:10">
      <c r="A173" s="107"/>
      <c r="B173" s="204"/>
      <c r="C173" s="204"/>
      <c r="D173" s="204"/>
      <c r="E173" s="204"/>
      <c r="F173" s="206" t="s">
        <v>198</v>
      </c>
      <c r="G173" s="188"/>
      <c r="H173" s="188"/>
      <c r="I173" s="189">
        <v>81590</v>
      </c>
      <c r="J173" s="285">
        <v>0.26265547983821524</v>
      </c>
    </row>
    <row r="174" spans="1:10">
      <c r="A174" s="106" t="s">
        <v>54</v>
      </c>
      <c r="B174" s="33" t="s">
        <v>48</v>
      </c>
      <c r="C174" s="35">
        <v>2</v>
      </c>
      <c r="D174" s="44">
        <v>0.4</v>
      </c>
      <c r="E174" s="37">
        <v>175482</v>
      </c>
      <c r="F174" s="18"/>
      <c r="G174" s="18"/>
      <c r="H174" s="20"/>
      <c r="I174" s="22"/>
      <c r="J174" s="286"/>
    </row>
    <row r="175" spans="1:10">
      <c r="A175" s="114">
        <v>8739</v>
      </c>
      <c r="B175" s="33" t="s">
        <v>49</v>
      </c>
      <c r="C175" s="35">
        <v>1</v>
      </c>
      <c r="D175" s="44">
        <v>0.2</v>
      </c>
      <c r="E175" s="37">
        <v>114714</v>
      </c>
      <c r="F175" s="18"/>
      <c r="G175" s="18"/>
      <c r="H175" s="20"/>
      <c r="I175" s="22"/>
      <c r="J175" s="287"/>
    </row>
    <row r="176" spans="1:10">
      <c r="A176" s="106"/>
      <c r="B176" s="33" t="s">
        <v>50</v>
      </c>
      <c r="C176" s="35">
        <v>2</v>
      </c>
      <c r="D176" s="44">
        <v>0.4</v>
      </c>
      <c r="E176" s="37">
        <v>95481</v>
      </c>
      <c r="F176" s="18"/>
      <c r="G176" s="18"/>
      <c r="H176" s="20"/>
      <c r="I176" s="22"/>
      <c r="J176" s="287"/>
    </row>
    <row r="177" spans="1:10">
      <c r="A177" s="106"/>
      <c r="B177" s="34" t="s">
        <v>163</v>
      </c>
      <c r="C177" s="51">
        <v>5</v>
      </c>
      <c r="D177" s="51"/>
      <c r="E177" s="4">
        <v>131328</v>
      </c>
      <c r="F177" s="18"/>
      <c r="G177" s="18"/>
      <c r="H177" s="20"/>
      <c r="I177" s="22"/>
      <c r="J177" s="288"/>
    </row>
    <row r="178" spans="1:10">
      <c r="A178" s="29" t="s">
        <v>150</v>
      </c>
      <c r="B178" s="41" t="s">
        <v>48</v>
      </c>
      <c r="C178" s="38">
        <v>128</v>
      </c>
      <c r="D178" s="45">
        <v>0.42666666666666669</v>
      </c>
      <c r="E178" s="48">
        <v>105202.61976285503</v>
      </c>
      <c r="F178" s="52"/>
      <c r="G178" s="52">
        <v>4115</v>
      </c>
      <c r="H178" s="53">
        <v>0.4864066193853428</v>
      </c>
      <c r="I178" s="54">
        <v>129644.08554070473</v>
      </c>
      <c r="J178" s="298">
        <v>-0.23232753930410682</v>
      </c>
    </row>
    <row r="179" spans="1:10">
      <c r="A179" s="30"/>
      <c r="B179" s="42" t="s">
        <v>49</v>
      </c>
      <c r="C179" s="39">
        <v>109</v>
      </c>
      <c r="D179" s="46">
        <v>0.36333333333333334</v>
      </c>
      <c r="E179" s="49">
        <v>75293.315203211037</v>
      </c>
      <c r="F179" s="56"/>
      <c r="G179" s="56">
        <v>2525</v>
      </c>
      <c r="H179" s="57">
        <v>0.29846335697399529</v>
      </c>
      <c r="I179" s="58">
        <v>86601.35247524752</v>
      </c>
      <c r="J179" s="293">
        <v>-0.15018647062514029</v>
      </c>
    </row>
    <row r="180" spans="1:10">
      <c r="A180" s="30"/>
      <c r="B180" s="42" t="s">
        <v>50</v>
      </c>
      <c r="C180" s="39">
        <v>63</v>
      </c>
      <c r="D180" s="46">
        <v>0.21</v>
      </c>
      <c r="E180" s="49">
        <v>72329.705962337641</v>
      </c>
      <c r="F180" s="56"/>
      <c r="G180" s="56">
        <v>1820</v>
      </c>
      <c r="H180" s="57">
        <v>0.21513002364066194</v>
      </c>
      <c r="I180" s="58">
        <v>76365.59560439561</v>
      </c>
      <c r="J180" s="294">
        <v>-5.5798507519987335E-2</v>
      </c>
    </row>
    <row r="181" spans="1:10">
      <c r="A181" s="30"/>
      <c r="B181" s="43" t="s">
        <v>163</v>
      </c>
      <c r="C181" s="40">
        <v>300</v>
      </c>
      <c r="D181" s="47"/>
      <c r="E181" s="50">
        <v>87432.26054140905</v>
      </c>
      <c r="F181" s="60"/>
      <c r="G181" s="60">
        <v>8460</v>
      </c>
      <c r="H181" s="60"/>
      <c r="I181" s="61">
        <v>105335.60413711584</v>
      </c>
      <c r="J181" s="294">
        <v>-0.20476816548998558</v>
      </c>
    </row>
    <row r="182" spans="1:10">
      <c r="A182" s="202"/>
      <c r="B182" s="196"/>
      <c r="C182" s="197"/>
      <c r="D182" s="198"/>
      <c r="E182" s="199"/>
      <c r="F182" s="207" t="s">
        <v>164</v>
      </c>
      <c r="G182" s="166"/>
      <c r="H182" s="166"/>
      <c r="I182" s="167">
        <v>105335.60413711584</v>
      </c>
      <c r="J182" s="290"/>
    </row>
    <row r="183" spans="1:10">
      <c r="A183" s="203"/>
      <c r="B183" s="168"/>
      <c r="C183" s="169"/>
      <c r="D183" s="170"/>
      <c r="E183" s="171"/>
      <c r="F183" s="208" t="s">
        <v>198</v>
      </c>
      <c r="G183" s="172"/>
      <c r="H183" s="172"/>
      <c r="I183" s="173">
        <v>102816.74297363036</v>
      </c>
      <c r="J183" s="294">
        <v>-0.14963012819971358</v>
      </c>
    </row>
    <row r="184" spans="1:10">
      <c r="A184" s="105" t="s">
        <v>43</v>
      </c>
      <c r="B184" s="145" t="s">
        <v>48</v>
      </c>
      <c r="C184" s="146">
        <v>11</v>
      </c>
      <c r="D184" s="193">
        <v>0.34375</v>
      </c>
      <c r="E184" s="147">
        <v>105853.57887272727</v>
      </c>
      <c r="F184" s="17">
        <v>12</v>
      </c>
      <c r="G184" s="17">
        <v>285</v>
      </c>
      <c r="H184" s="19">
        <v>0.50983899821109124</v>
      </c>
      <c r="I184" s="21">
        <v>128240.07368421053</v>
      </c>
      <c r="J184" s="295">
        <v>-0.21148547880841689</v>
      </c>
    </row>
    <row r="185" spans="1:10">
      <c r="A185" s="114">
        <v>8434</v>
      </c>
      <c r="B185" s="33" t="s">
        <v>49</v>
      </c>
      <c r="C185" s="35">
        <v>14</v>
      </c>
      <c r="D185" s="44">
        <v>0.4375</v>
      </c>
      <c r="E185" s="37">
        <v>82231.912349999999</v>
      </c>
      <c r="F185" s="18">
        <v>10</v>
      </c>
      <c r="G185" s="18">
        <v>146</v>
      </c>
      <c r="H185" s="20">
        <v>0.26118067978533094</v>
      </c>
      <c r="I185" s="22">
        <v>89700.506849315076</v>
      </c>
      <c r="J185" s="296">
        <v>-9.0823553604430757E-2</v>
      </c>
    </row>
    <row r="186" spans="1:10">
      <c r="A186" s="117" t="s">
        <v>96</v>
      </c>
      <c r="B186" s="33" t="s">
        <v>50</v>
      </c>
      <c r="C186" s="35">
        <v>7</v>
      </c>
      <c r="D186" s="44">
        <v>0.21875</v>
      </c>
      <c r="E186" s="37">
        <v>80579.330871428567</v>
      </c>
      <c r="F186" s="18">
        <v>12</v>
      </c>
      <c r="G186" s="18">
        <v>128</v>
      </c>
      <c r="H186" s="20">
        <v>0.22898032200357782</v>
      </c>
      <c r="I186" s="22">
        <v>80301.546875</v>
      </c>
      <c r="J186" s="285">
        <v>3.4473356060972463E-3</v>
      </c>
    </row>
    <row r="187" spans="1:10">
      <c r="A187" s="119" t="s">
        <v>97</v>
      </c>
      <c r="B187" s="34" t="s">
        <v>163</v>
      </c>
      <c r="C187" s="51">
        <v>32</v>
      </c>
      <c r="D187" s="51"/>
      <c r="E187" s="4">
        <v>89990.35801874999</v>
      </c>
      <c r="F187" s="25"/>
      <c r="G187" s="25">
        <v>559</v>
      </c>
      <c r="H187" s="25"/>
      <c r="I187" s="26">
        <v>107197.30411449017</v>
      </c>
      <c r="J187" s="297">
        <v>-0.19120877474623463</v>
      </c>
    </row>
    <row r="188" spans="1:10">
      <c r="A188" s="119"/>
      <c r="B188" s="192"/>
      <c r="C188" s="191"/>
      <c r="D188" s="191"/>
      <c r="E188" s="5"/>
      <c r="F188" s="205" t="s">
        <v>164</v>
      </c>
      <c r="G188" s="184"/>
      <c r="H188" s="184"/>
      <c r="I188" s="185">
        <v>107197.30411449017</v>
      </c>
      <c r="J188" s="283"/>
    </row>
    <row r="189" spans="1:10">
      <c r="A189" s="107"/>
      <c r="B189" s="204"/>
      <c r="C189" s="204"/>
      <c r="D189" s="204"/>
      <c r="E189" s="204"/>
      <c r="F189" s="206" t="s">
        <v>198</v>
      </c>
      <c r="G189" s="188"/>
      <c r="H189" s="188"/>
      <c r="I189" s="189">
        <v>100892.46045442898</v>
      </c>
      <c r="J189" s="297">
        <v>-0.10805666138554762</v>
      </c>
    </row>
    <row r="190" spans="1:10">
      <c r="A190" s="105" t="s">
        <v>31</v>
      </c>
      <c r="B190" s="145" t="s">
        <v>48</v>
      </c>
      <c r="C190" s="146">
        <v>12</v>
      </c>
      <c r="D190" s="193">
        <v>0.6</v>
      </c>
      <c r="E190" s="147">
        <v>133034.62702499999</v>
      </c>
      <c r="F190" s="17">
        <v>19</v>
      </c>
      <c r="G190" s="17">
        <v>350</v>
      </c>
      <c r="H190" s="19">
        <v>0.60137457044673537</v>
      </c>
      <c r="I190" s="21">
        <v>152535</v>
      </c>
      <c r="J190" s="295">
        <v>-0.14658118274226062</v>
      </c>
    </row>
    <row r="191" spans="1:10">
      <c r="A191" s="114">
        <v>1540</v>
      </c>
      <c r="B191" s="33" t="s">
        <v>49</v>
      </c>
      <c r="C191" s="35">
        <v>3</v>
      </c>
      <c r="D191" s="44">
        <v>0.15</v>
      </c>
      <c r="E191" s="37">
        <v>96506.530199999994</v>
      </c>
      <c r="F191" s="18">
        <v>19</v>
      </c>
      <c r="G191" s="18">
        <v>115</v>
      </c>
      <c r="H191" s="20">
        <v>0.19759450171821305</v>
      </c>
      <c r="I191" s="22">
        <v>95956</v>
      </c>
      <c r="J191" s="284">
        <v>5.704590133528537E-3</v>
      </c>
    </row>
    <row r="192" spans="1:10">
      <c r="A192" s="117">
        <v>40.0501</v>
      </c>
      <c r="B192" s="33" t="s">
        <v>50</v>
      </c>
      <c r="C192" s="35">
        <v>5</v>
      </c>
      <c r="D192" s="44">
        <v>0.25</v>
      </c>
      <c r="E192" s="37">
        <v>77823.689579999991</v>
      </c>
      <c r="F192" s="18">
        <v>20</v>
      </c>
      <c r="G192" s="18">
        <v>117</v>
      </c>
      <c r="H192" s="20">
        <v>0.20103092783505155</v>
      </c>
      <c r="I192" s="22">
        <v>85478</v>
      </c>
      <c r="J192" s="297">
        <v>-9.8354504410018362E-2</v>
      </c>
    </row>
    <row r="193" spans="1:10">
      <c r="A193" s="106"/>
      <c r="B193" s="34" t="s">
        <v>163</v>
      </c>
      <c r="C193" s="51">
        <v>20</v>
      </c>
      <c r="D193" s="51"/>
      <c r="E193" s="4">
        <v>113752.67814</v>
      </c>
      <c r="F193" s="25"/>
      <c r="G193" s="25">
        <v>582</v>
      </c>
      <c r="H193" s="25"/>
      <c r="I193" s="26">
        <v>127874.76975945017</v>
      </c>
      <c r="J193" s="297">
        <v>-0.12414733305944266</v>
      </c>
    </row>
    <row r="194" spans="1:10">
      <c r="A194" s="106"/>
      <c r="B194" s="192"/>
      <c r="C194" s="191"/>
      <c r="D194" s="191"/>
      <c r="E194" s="5"/>
      <c r="F194" s="205" t="s">
        <v>164</v>
      </c>
      <c r="G194" s="184"/>
      <c r="H194" s="184"/>
      <c r="I194" s="185">
        <v>127874.76975945017</v>
      </c>
      <c r="J194" s="283"/>
    </row>
    <row r="195" spans="1:10">
      <c r="A195" s="107"/>
      <c r="B195" s="204"/>
      <c r="C195" s="204"/>
      <c r="D195" s="204"/>
      <c r="E195" s="204"/>
      <c r="F195" s="206" t="s">
        <v>198</v>
      </c>
      <c r="G195" s="188"/>
      <c r="H195" s="188"/>
      <c r="I195" s="189">
        <v>127283.9</v>
      </c>
      <c r="J195" s="297">
        <v>-0.10630741091371329</v>
      </c>
    </row>
    <row r="196" spans="1:10">
      <c r="A196" s="105" t="s">
        <v>42</v>
      </c>
      <c r="B196" s="145" t="s">
        <v>48</v>
      </c>
      <c r="C196" s="146">
        <v>5</v>
      </c>
      <c r="D196" s="193">
        <v>0.29411764705882354</v>
      </c>
      <c r="E196" s="147">
        <v>102597.03017999999</v>
      </c>
      <c r="F196" s="17">
        <v>19</v>
      </c>
      <c r="G196" s="17">
        <v>218</v>
      </c>
      <c r="H196" s="19">
        <v>0.53960396039603964</v>
      </c>
      <c r="I196" s="21">
        <v>128671.6880733945</v>
      </c>
      <c r="J196" s="295">
        <v>-0.25414632224391076</v>
      </c>
    </row>
    <row r="197" spans="1:10">
      <c r="A197" s="114">
        <v>8626</v>
      </c>
      <c r="B197" s="33" t="s">
        <v>49</v>
      </c>
      <c r="C197" s="35">
        <v>7</v>
      </c>
      <c r="D197" s="44">
        <v>0.41176470588235292</v>
      </c>
      <c r="E197" s="37">
        <v>80509.441757142864</v>
      </c>
      <c r="F197" s="18">
        <v>17</v>
      </c>
      <c r="G197" s="18">
        <v>89</v>
      </c>
      <c r="H197" s="20">
        <v>0.2202970297029703</v>
      </c>
      <c r="I197" s="22">
        <v>88870.887640449437</v>
      </c>
      <c r="J197" s="296">
        <v>-0.10385671171996096</v>
      </c>
    </row>
    <row r="198" spans="1:10">
      <c r="A198" s="117" t="s">
        <v>98</v>
      </c>
      <c r="B198" s="33" t="s">
        <v>50</v>
      </c>
      <c r="C198" s="35">
        <v>5</v>
      </c>
      <c r="D198" s="44">
        <v>0.29411764705882354</v>
      </c>
      <c r="E198" s="37">
        <v>83408.934305454546</v>
      </c>
      <c r="F198" s="18">
        <v>19</v>
      </c>
      <c r="G198" s="18">
        <v>97</v>
      </c>
      <c r="H198" s="20">
        <v>0.24009900990099009</v>
      </c>
      <c r="I198" s="22">
        <v>76473.257731958758</v>
      </c>
      <c r="J198" s="285">
        <v>8.3152681799007561E-2</v>
      </c>
    </row>
    <row r="199" spans="1:10">
      <c r="A199" s="119">
        <v>3.0104000000000002</v>
      </c>
      <c r="B199" s="34" t="s">
        <v>163</v>
      </c>
      <c r="C199" s="51">
        <v>17</v>
      </c>
      <c r="D199" s="51"/>
      <c r="E199" s="4">
        <v>87858.583219251334</v>
      </c>
      <c r="F199" s="25"/>
      <c r="G199" s="25">
        <v>404</v>
      </c>
      <c r="H199" s="25"/>
      <c r="I199" s="26">
        <v>107370.89851485149</v>
      </c>
      <c r="J199" s="297">
        <v>-0.2220877526206759</v>
      </c>
    </row>
    <row r="200" spans="1:10">
      <c r="A200" s="119"/>
      <c r="B200" s="192"/>
      <c r="C200" s="191"/>
      <c r="D200" s="191"/>
      <c r="E200" s="5"/>
      <c r="F200" s="205" t="s">
        <v>164</v>
      </c>
      <c r="G200" s="184"/>
      <c r="H200" s="184"/>
      <c r="I200" s="185">
        <v>107370.89851485149</v>
      </c>
      <c r="J200" s="283"/>
    </row>
    <row r="201" spans="1:10">
      <c r="A201" s="107"/>
      <c r="B201" s="204"/>
      <c r="C201" s="204"/>
      <c r="D201" s="204"/>
      <c r="E201" s="204"/>
      <c r="F201" s="206" t="s">
        <v>198</v>
      </c>
      <c r="G201" s="188"/>
      <c r="H201" s="188"/>
      <c r="I201" s="189">
        <v>96930.643677053667</v>
      </c>
      <c r="J201" s="297">
        <v>-9.359331697030665E-2</v>
      </c>
    </row>
    <row r="202" spans="1:10">
      <c r="A202" s="105" t="s">
        <v>38</v>
      </c>
      <c r="B202" s="145" t="s">
        <v>48</v>
      </c>
      <c r="C202" s="146">
        <v>9</v>
      </c>
      <c r="D202" s="193">
        <v>0.5625</v>
      </c>
      <c r="E202" s="147">
        <v>137444.31479999999</v>
      </c>
      <c r="F202" s="17">
        <v>21</v>
      </c>
      <c r="G202" s="17">
        <v>552</v>
      </c>
      <c r="H202" s="19">
        <v>0.67399267399267404</v>
      </c>
      <c r="I202" s="21">
        <v>136366.77355072464</v>
      </c>
      <c r="J202" s="283">
        <v>7.8398386346013715E-3</v>
      </c>
    </row>
    <row r="203" spans="1:10">
      <c r="A203" s="114">
        <v>2970</v>
      </c>
      <c r="B203" s="33" t="s">
        <v>49</v>
      </c>
      <c r="C203" s="35">
        <v>4</v>
      </c>
      <c r="D203" s="44">
        <v>0.25</v>
      </c>
      <c r="E203" s="37">
        <v>86590.431000000011</v>
      </c>
      <c r="F203" s="18">
        <v>21</v>
      </c>
      <c r="G203" s="18">
        <v>131</v>
      </c>
      <c r="H203" s="20">
        <v>0.15995115995115994</v>
      </c>
      <c r="I203" s="22">
        <v>93274.435114503824</v>
      </c>
      <c r="J203" s="296">
        <v>-7.7191024889387741E-2</v>
      </c>
    </row>
    <row r="204" spans="1:10">
      <c r="A204" s="117">
        <v>40.080100000000002</v>
      </c>
      <c r="B204" s="33" t="s">
        <v>50</v>
      </c>
      <c r="C204" s="35">
        <v>3</v>
      </c>
      <c r="D204" s="44">
        <v>0.1875</v>
      </c>
      <c r="E204" s="37">
        <v>81986.346000000005</v>
      </c>
      <c r="F204" s="18">
        <v>21</v>
      </c>
      <c r="G204" s="18">
        <v>136</v>
      </c>
      <c r="H204" s="20">
        <v>0.16605616605616605</v>
      </c>
      <c r="I204" s="22">
        <v>86285.058823529413</v>
      </c>
      <c r="J204" s="297">
        <v>-5.2432057693233544E-2</v>
      </c>
    </row>
    <row r="205" spans="1:10">
      <c r="A205" s="113">
        <v>40.020099999999999</v>
      </c>
      <c r="B205" s="34" t="s">
        <v>163</v>
      </c>
      <c r="C205" s="51">
        <v>16</v>
      </c>
      <c r="D205" s="51"/>
      <c r="E205" s="4">
        <v>114332.47470000001</v>
      </c>
      <c r="F205" s="25"/>
      <c r="G205" s="25">
        <v>819</v>
      </c>
      <c r="H205" s="25"/>
      <c r="I205" s="26">
        <v>121157.7264957265</v>
      </c>
      <c r="J205" s="297">
        <v>-5.969652816170954E-2</v>
      </c>
    </row>
    <row r="206" spans="1:10">
      <c r="A206" s="113"/>
      <c r="B206" s="192"/>
      <c r="C206" s="191"/>
      <c r="D206" s="191"/>
      <c r="E206" s="5"/>
      <c r="F206" s="205" t="s">
        <v>164</v>
      </c>
      <c r="G206" s="184"/>
      <c r="H206" s="184"/>
      <c r="I206" s="185">
        <v>121157.7264957265</v>
      </c>
      <c r="J206" s="283"/>
    </row>
    <row r="207" spans="1:10">
      <c r="A207" s="107"/>
      <c r="B207" s="204"/>
      <c r="C207" s="204"/>
      <c r="D207" s="204"/>
      <c r="E207" s="204"/>
      <c r="F207" s="206" t="s">
        <v>198</v>
      </c>
      <c r="G207" s="188"/>
      <c r="H207" s="188"/>
      <c r="I207" s="189">
        <v>116203.36743032033</v>
      </c>
      <c r="J207" s="297">
        <v>-1.6100159330082905E-2</v>
      </c>
    </row>
    <row r="208" spans="1:10">
      <c r="A208" s="105" t="s">
        <v>37</v>
      </c>
      <c r="B208" s="145" t="s">
        <v>48</v>
      </c>
      <c r="C208" s="146">
        <v>16</v>
      </c>
      <c r="D208" s="193">
        <v>0.44444444444444442</v>
      </c>
      <c r="E208" s="147">
        <v>97099.425449999995</v>
      </c>
      <c r="F208" s="17">
        <v>21</v>
      </c>
      <c r="G208" s="17">
        <v>716</v>
      </c>
      <c r="H208" s="19">
        <v>0.56068911511354735</v>
      </c>
      <c r="I208" s="21">
        <v>132882.38547486035</v>
      </c>
      <c r="J208" s="295">
        <v>-0.36851876166132713</v>
      </c>
    </row>
    <row r="209" spans="1:10">
      <c r="A209" s="114">
        <v>2530</v>
      </c>
      <c r="B209" s="33" t="s">
        <v>49</v>
      </c>
      <c r="C209" s="35">
        <v>10</v>
      </c>
      <c r="D209" s="44">
        <v>0.27777777777777779</v>
      </c>
      <c r="E209" s="37">
        <v>79909.790039999993</v>
      </c>
      <c r="F209" s="18">
        <v>21</v>
      </c>
      <c r="G209" s="18">
        <v>279</v>
      </c>
      <c r="H209" s="20">
        <v>0.21848081440877057</v>
      </c>
      <c r="I209" s="22">
        <v>96278.204301075268</v>
      </c>
      <c r="J209" s="296">
        <v>-0.20483615653203233</v>
      </c>
    </row>
    <row r="210" spans="1:10">
      <c r="A210" s="117" t="s">
        <v>99</v>
      </c>
      <c r="B210" s="33" t="s">
        <v>50</v>
      </c>
      <c r="C210" s="35">
        <v>10</v>
      </c>
      <c r="D210" s="44">
        <v>0.27777777777777779</v>
      </c>
      <c r="E210" s="37">
        <v>73481.832900000009</v>
      </c>
      <c r="F210" s="18">
        <v>21</v>
      </c>
      <c r="G210" s="18">
        <v>282</v>
      </c>
      <c r="H210" s="20">
        <v>0.22083007047768208</v>
      </c>
      <c r="I210" s="22">
        <v>86516.159574468082</v>
      </c>
      <c r="J210" s="297">
        <v>-0.17738162155272086</v>
      </c>
    </row>
    <row r="211" spans="1:10">
      <c r="A211" s="117">
        <v>27.0501</v>
      </c>
      <c r="B211" s="34" t="s">
        <v>163</v>
      </c>
      <c r="C211" s="51">
        <v>36</v>
      </c>
      <c r="D211" s="51"/>
      <c r="E211" s="4">
        <v>85764.084350000005</v>
      </c>
      <c r="F211" s="25"/>
      <c r="G211" s="25">
        <v>1277</v>
      </c>
      <c r="H211" s="25"/>
      <c r="I211" s="26">
        <v>114646.01722787783</v>
      </c>
      <c r="J211" s="297">
        <v>-0.33676023124099064</v>
      </c>
    </row>
    <row r="212" spans="1:10">
      <c r="A212" s="117"/>
      <c r="B212" s="192"/>
      <c r="C212" s="191"/>
      <c r="D212" s="191"/>
      <c r="E212" s="5"/>
      <c r="F212" s="205" t="s">
        <v>164</v>
      </c>
      <c r="G212" s="184"/>
      <c r="H212" s="184"/>
      <c r="I212" s="185">
        <v>114646.01722787783</v>
      </c>
      <c r="J212" s="283"/>
    </row>
    <row r="213" spans="1:10">
      <c r="A213" s="107"/>
      <c r="B213" s="204"/>
      <c r="C213" s="204"/>
      <c r="D213" s="204"/>
      <c r="E213" s="204"/>
      <c r="F213" s="206" t="s">
        <v>198</v>
      </c>
      <c r="G213" s="188"/>
      <c r="H213" s="188"/>
      <c r="I213" s="189">
        <v>109835.05017647776</v>
      </c>
      <c r="J213" s="297">
        <v>-0.21915559548433461</v>
      </c>
    </row>
    <row r="214" spans="1:10">
      <c r="A214" s="105" t="s">
        <v>30</v>
      </c>
      <c r="B214" s="145" t="s">
        <v>48</v>
      </c>
      <c r="C214" s="146">
        <v>5</v>
      </c>
      <c r="D214" s="193">
        <v>0.35714285714285715</v>
      </c>
      <c r="E214" s="147">
        <v>94230.557820000002</v>
      </c>
      <c r="F214" s="17">
        <v>16</v>
      </c>
      <c r="G214" s="17">
        <v>101</v>
      </c>
      <c r="H214" s="19">
        <v>0.41224489795918368</v>
      </c>
      <c r="I214" s="21">
        <v>118856</v>
      </c>
      <c r="J214" s="295">
        <v>-0.26133180944380829</v>
      </c>
    </row>
    <row r="215" spans="1:10">
      <c r="A215" s="114">
        <v>1250</v>
      </c>
      <c r="B215" s="33" t="s">
        <v>49</v>
      </c>
      <c r="C215" s="35">
        <v>6</v>
      </c>
      <c r="D215" s="44">
        <v>0.42857142857142855</v>
      </c>
      <c r="E215" s="37">
        <v>75211.250849999997</v>
      </c>
      <c r="F215" s="18">
        <v>16</v>
      </c>
      <c r="G215" s="18">
        <v>93</v>
      </c>
      <c r="H215" s="20">
        <v>0.37959183673469388</v>
      </c>
      <c r="I215" s="22">
        <v>85181</v>
      </c>
      <c r="J215" s="296">
        <v>-0.13255661935318025</v>
      </c>
    </row>
    <row r="216" spans="1:10">
      <c r="A216" s="117">
        <v>45.020099999999999</v>
      </c>
      <c r="B216" s="33" t="s">
        <v>50</v>
      </c>
      <c r="C216" s="35">
        <v>3</v>
      </c>
      <c r="D216" s="44">
        <v>0.21428571428571427</v>
      </c>
      <c r="E216" s="37">
        <v>67002.844500000007</v>
      </c>
      <c r="F216" s="18">
        <v>16</v>
      </c>
      <c r="G216" s="18">
        <v>51</v>
      </c>
      <c r="H216" s="20">
        <v>0.20816326530612245</v>
      </c>
      <c r="I216" s="22">
        <v>71103</v>
      </c>
      <c r="J216" s="297">
        <v>-6.119375275179538E-2</v>
      </c>
    </row>
    <row r="217" spans="1:10">
      <c r="A217" s="116">
        <v>45.030099999999997</v>
      </c>
      <c r="B217" s="34" t="s">
        <v>163</v>
      </c>
      <c r="C217" s="51">
        <v>14</v>
      </c>
      <c r="D217" s="51"/>
      <c r="E217" s="4">
        <v>80244.916264285697</v>
      </c>
      <c r="F217" s="25"/>
      <c r="G217" s="25">
        <v>245</v>
      </c>
      <c r="H217" s="25"/>
      <c r="I217" s="26">
        <v>96132.824489795923</v>
      </c>
      <c r="J217" s="297">
        <v>-0.19799270739075339</v>
      </c>
    </row>
    <row r="218" spans="1:10">
      <c r="A218" s="116"/>
      <c r="B218" s="192"/>
      <c r="C218" s="191"/>
      <c r="D218" s="191"/>
      <c r="E218" s="5"/>
      <c r="F218" s="205" t="s">
        <v>164</v>
      </c>
      <c r="G218" s="184"/>
      <c r="H218" s="184"/>
      <c r="I218" s="185">
        <v>96132.824489795923</v>
      </c>
      <c r="J218" s="283"/>
    </row>
    <row r="219" spans="1:10">
      <c r="A219" s="107"/>
      <c r="B219" s="204"/>
      <c r="C219" s="204"/>
      <c r="D219" s="204"/>
      <c r="E219" s="204"/>
      <c r="F219" s="206" t="s">
        <v>198</v>
      </c>
      <c r="G219" s="188"/>
      <c r="H219" s="188"/>
      <c r="I219" s="189">
        <v>94191.071428571435</v>
      </c>
      <c r="J219" s="297">
        <v>-0.14806239012645292</v>
      </c>
    </row>
    <row r="220" spans="1:10">
      <c r="A220" s="106" t="s">
        <v>32</v>
      </c>
      <c r="B220" s="33" t="s">
        <v>48</v>
      </c>
      <c r="C220" s="35">
        <v>4</v>
      </c>
      <c r="D220" s="44">
        <v>0.33333333333333331</v>
      </c>
      <c r="E220" s="37">
        <v>89339.996924999999</v>
      </c>
      <c r="F220" s="18">
        <v>10</v>
      </c>
      <c r="G220" s="18">
        <v>41</v>
      </c>
      <c r="H220" s="20">
        <v>0.27702702702702703</v>
      </c>
      <c r="I220" s="22">
        <v>135324</v>
      </c>
      <c r="J220" s="295">
        <v>-0.51470790975740788</v>
      </c>
    </row>
    <row r="221" spans="1:10">
      <c r="A221" s="114">
        <v>8683</v>
      </c>
      <c r="B221" s="33" t="s">
        <v>49</v>
      </c>
      <c r="C221" s="35">
        <v>7</v>
      </c>
      <c r="D221" s="44">
        <v>0.58333333333333337</v>
      </c>
      <c r="E221" s="37">
        <v>68764.720242857147</v>
      </c>
      <c r="F221" s="18">
        <v>10</v>
      </c>
      <c r="G221" s="18">
        <v>58</v>
      </c>
      <c r="H221" s="20">
        <v>0.39189189189189189</v>
      </c>
      <c r="I221" s="22">
        <v>91898</v>
      </c>
      <c r="J221" s="296">
        <v>-0.33641203913057138</v>
      </c>
    </row>
    <row r="222" spans="1:10">
      <c r="A222" s="120" t="s">
        <v>74</v>
      </c>
      <c r="B222" s="33" t="s">
        <v>50</v>
      </c>
      <c r="C222" s="35">
        <v>1</v>
      </c>
      <c r="D222" s="44">
        <v>8.3333333333333329E-2</v>
      </c>
      <c r="E222" s="37">
        <v>59834.8341</v>
      </c>
      <c r="F222" s="18">
        <v>9</v>
      </c>
      <c r="G222" s="18">
        <v>49</v>
      </c>
      <c r="H222" s="20">
        <v>0.33108108108108109</v>
      </c>
      <c r="I222" s="22">
        <v>72554</v>
      </c>
      <c r="J222" s="297">
        <v>-0.21257125704974589</v>
      </c>
    </row>
    <row r="223" spans="1:10">
      <c r="A223" s="106"/>
      <c r="B223" s="34" t="s">
        <v>163</v>
      </c>
      <c r="C223" s="51">
        <v>12</v>
      </c>
      <c r="D223" s="51"/>
      <c r="E223" s="4">
        <v>74878.988625000013</v>
      </c>
      <c r="F223" s="25"/>
      <c r="G223" s="25">
        <v>148</v>
      </c>
      <c r="H223" s="25"/>
      <c r="I223" s="26">
        <v>97523.74324324324</v>
      </c>
      <c r="J223" s="297">
        <v>-0.30241800849701611</v>
      </c>
    </row>
    <row r="224" spans="1:10">
      <c r="A224" s="116"/>
      <c r="B224" s="192"/>
      <c r="C224" s="191"/>
      <c r="D224" s="191"/>
      <c r="E224" s="5"/>
      <c r="F224" s="205" t="s">
        <v>164</v>
      </c>
      <c r="G224" s="184"/>
      <c r="H224" s="184"/>
      <c r="I224" s="185">
        <v>97523.74324324324</v>
      </c>
      <c r="J224" s="283"/>
    </row>
    <row r="225" spans="1:10">
      <c r="A225" s="107"/>
      <c r="B225" s="204"/>
      <c r="C225" s="204"/>
      <c r="D225" s="204"/>
      <c r="E225" s="204"/>
      <c r="F225" s="206" t="s">
        <v>198</v>
      </c>
      <c r="G225" s="188"/>
      <c r="H225" s="188"/>
      <c r="I225" s="189">
        <v>104761.33333333333</v>
      </c>
      <c r="J225" s="297">
        <v>-0.28524211899110341</v>
      </c>
    </row>
    <row r="226" spans="1:10">
      <c r="A226" s="105" t="s">
        <v>33</v>
      </c>
      <c r="B226" s="32" t="s">
        <v>48</v>
      </c>
      <c r="C226" s="35">
        <v>14</v>
      </c>
      <c r="D226" s="36">
        <v>0.46666666666666667</v>
      </c>
      <c r="E226" s="37">
        <v>97402.115957142858</v>
      </c>
      <c r="F226" s="17">
        <v>21</v>
      </c>
      <c r="G226" s="17">
        <v>359</v>
      </c>
      <c r="H226" s="19">
        <v>0.42891278375149344</v>
      </c>
      <c r="I226" s="21">
        <v>113560.930362117</v>
      </c>
      <c r="J226" s="295">
        <v>-0.1658979812315787</v>
      </c>
    </row>
    <row r="227" spans="1:10">
      <c r="A227" s="114">
        <v>1830</v>
      </c>
      <c r="B227" s="33" t="s">
        <v>49</v>
      </c>
      <c r="C227" s="35">
        <v>11</v>
      </c>
      <c r="D227" s="44">
        <v>0.36666666666666664</v>
      </c>
      <c r="E227" s="37">
        <v>72933.342300000004</v>
      </c>
      <c r="F227" s="18">
        <v>21</v>
      </c>
      <c r="G227" s="18">
        <v>331</v>
      </c>
      <c r="H227" s="20">
        <v>0.39545997610513739</v>
      </c>
      <c r="I227" s="22">
        <v>79974.362537764348</v>
      </c>
      <c r="J227" s="296">
        <v>-9.6540484992477069E-2</v>
      </c>
    </row>
    <row r="228" spans="1:10">
      <c r="A228" s="120" t="s">
        <v>100</v>
      </c>
      <c r="B228" s="33" t="s">
        <v>50</v>
      </c>
      <c r="C228" s="35">
        <v>5</v>
      </c>
      <c r="D228" s="44">
        <v>0.16666666666666666</v>
      </c>
      <c r="E228" s="37">
        <v>64007.744039999998</v>
      </c>
      <c r="F228" s="18">
        <v>20</v>
      </c>
      <c r="G228" s="18">
        <v>147</v>
      </c>
      <c r="H228" s="20">
        <v>0.17562724014336917</v>
      </c>
      <c r="I228" s="22">
        <v>67806.530612244896</v>
      </c>
      <c r="J228" s="297">
        <v>-5.9348858942301491E-2</v>
      </c>
    </row>
    <row r="229" spans="1:10">
      <c r="A229" s="120" t="s">
        <v>101</v>
      </c>
      <c r="B229" s="34" t="s">
        <v>163</v>
      </c>
      <c r="C229" s="51">
        <v>30</v>
      </c>
      <c r="D229" s="51"/>
      <c r="E229" s="4">
        <v>82864.503629999992</v>
      </c>
      <c r="F229" s="25"/>
      <c r="G229" s="25">
        <v>837</v>
      </c>
      <c r="H229" s="25"/>
      <c r="I229" s="26">
        <v>92243.068100358418</v>
      </c>
      <c r="J229" s="297">
        <v>-0.11317951667501501</v>
      </c>
    </row>
    <row r="230" spans="1:10">
      <c r="A230" s="116"/>
      <c r="B230" s="192"/>
      <c r="C230" s="191"/>
      <c r="D230" s="191"/>
      <c r="E230" s="5"/>
      <c r="F230" s="205" t="s">
        <v>164</v>
      </c>
      <c r="G230" s="184"/>
      <c r="H230" s="184"/>
      <c r="I230" s="185">
        <v>92243.068100358418</v>
      </c>
      <c r="J230" s="283"/>
    </row>
    <row r="231" spans="1:10">
      <c r="A231" s="107"/>
      <c r="B231" s="204"/>
      <c r="C231" s="204"/>
      <c r="D231" s="204"/>
      <c r="E231" s="204"/>
      <c r="F231" s="206" t="s">
        <v>198</v>
      </c>
      <c r="G231" s="188"/>
      <c r="H231" s="188"/>
      <c r="I231" s="189">
        <v>93620.122201542355</v>
      </c>
      <c r="J231" s="297">
        <v>-0.11488575659395121</v>
      </c>
    </row>
    <row r="232" spans="1:10">
      <c r="A232" s="105" t="s">
        <v>34</v>
      </c>
      <c r="B232" s="32" t="s">
        <v>48</v>
      </c>
      <c r="C232" s="35">
        <v>2</v>
      </c>
      <c r="D232" s="36">
        <v>0.15384615384615385</v>
      </c>
      <c r="E232" s="37">
        <v>80993.672549999988</v>
      </c>
      <c r="F232" s="17">
        <v>4</v>
      </c>
      <c r="G232" s="17">
        <v>51</v>
      </c>
      <c r="H232" s="19">
        <v>0.38345864661654133</v>
      </c>
      <c r="I232" s="21">
        <v>107682.01960784313</v>
      </c>
      <c r="J232" s="295">
        <v>-0.32951150648672678</v>
      </c>
    </row>
    <row r="233" spans="1:10">
      <c r="A233" s="114">
        <v>1940</v>
      </c>
      <c r="B233" s="33" t="s">
        <v>49</v>
      </c>
      <c r="C233" s="35">
        <v>9</v>
      </c>
      <c r="D233" s="44">
        <v>0.69230769230769229</v>
      </c>
      <c r="E233" s="37">
        <v>66630.285800000012</v>
      </c>
      <c r="F233" s="18">
        <v>5</v>
      </c>
      <c r="G233" s="18">
        <v>52</v>
      </c>
      <c r="H233" s="20">
        <v>0.39097744360902253</v>
      </c>
      <c r="I233" s="22">
        <v>79928.461538461532</v>
      </c>
      <c r="J233" s="296">
        <v>-0.19958155032349445</v>
      </c>
    </row>
    <row r="234" spans="1:10">
      <c r="A234" s="120" t="s">
        <v>102</v>
      </c>
      <c r="B234" s="33" t="s">
        <v>50</v>
      </c>
      <c r="C234" s="35">
        <v>2</v>
      </c>
      <c r="D234" s="44">
        <v>0.15384615384615385</v>
      </c>
      <c r="E234" s="37">
        <v>64284.570899999992</v>
      </c>
      <c r="F234" s="18">
        <v>5</v>
      </c>
      <c r="G234" s="18">
        <v>30</v>
      </c>
      <c r="H234" s="20">
        <v>0.22556390977443608</v>
      </c>
      <c r="I234" s="22">
        <v>65691.933333333334</v>
      </c>
      <c r="J234" s="297">
        <v>-2.1892693901972408E-2</v>
      </c>
    </row>
    <row r="235" spans="1:10">
      <c r="A235" s="120" t="s">
        <v>103</v>
      </c>
      <c r="B235" s="34" t="s">
        <v>163</v>
      </c>
      <c r="C235" s="51">
        <v>13</v>
      </c>
      <c r="D235" s="51"/>
      <c r="E235" s="4">
        <v>68479.158392307698</v>
      </c>
      <c r="F235" s="25"/>
      <c r="G235" s="25">
        <v>133</v>
      </c>
      <c r="H235" s="25"/>
      <c r="I235" s="26">
        <v>87359.55639097745</v>
      </c>
      <c r="J235" s="297">
        <v>-0.27571013490712815</v>
      </c>
    </row>
    <row r="236" spans="1:10">
      <c r="A236" s="116"/>
      <c r="B236" s="192"/>
      <c r="C236" s="191"/>
      <c r="D236" s="191"/>
      <c r="E236" s="5"/>
      <c r="F236" s="205" t="s">
        <v>164</v>
      </c>
      <c r="G236" s="184"/>
      <c r="H236" s="184"/>
      <c r="I236" s="185">
        <v>87359.55639097745</v>
      </c>
      <c r="J236" s="283"/>
    </row>
    <row r="237" spans="1:10">
      <c r="A237" s="107"/>
      <c r="B237" s="204"/>
      <c r="C237" s="204"/>
      <c r="D237" s="204"/>
      <c r="E237" s="204"/>
      <c r="F237" s="206" t="s">
        <v>198</v>
      </c>
      <c r="G237" s="188"/>
      <c r="H237" s="188"/>
      <c r="I237" s="189">
        <v>82008.004594500511</v>
      </c>
      <c r="J237" s="297">
        <v>-0.16496982543457792</v>
      </c>
    </row>
    <row r="238" spans="1:10">
      <c r="A238" s="105" t="s">
        <v>35</v>
      </c>
      <c r="B238" s="32" t="s">
        <v>48</v>
      </c>
      <c r="C238" s="35">
        <v>3</v>
      </c>
      <c r="D238" s="36">
        <v>0.5</v>
      </c>
      <c r="E238" s="37">
        <v>83910.153600000005</v>
      </c>
      <c r="F238" s="17">
        <v>13</v>
      </c>
      <c r="G238" s="17">
        <v>153</v>
      </c>
      <c r="H238" s="19">
        <v>0.31941544885177453</v>
      </c>
      <c r="I238" s="21">
        <v>106449.57516339869</v>
      </c>
      <c r="J238" s="295">
        <v>-0.26861375645722435</v>
      </c>
    </row>
    <row r="239" spans="1:10">
      <c r="A239" s="114">
        <v>1980</v>
      </c>
      <c r="B239" s="33" t="s">
        <v>49</v>
      </c>
      <c r="C239" s="35">
        <v>3</v>
      </c>
      <c r="D239" s="44">
        <v>0.5</v>
      </c>
      <c r="E239" s="37">
        <v>66570.22110000001</v>
      </c>
      <c r="F239" s="18">
        <v>13</v>
      </c>
      <c r="G239" s="18">
        <v>233</v>
      </c>
      <c r="H239" s="20">
        <v>0.48643006263048016</v>
      </c>
      <c r="I239" s="22">
        <v>76517.214592274671</v>
      </c>
      <c r="J239" s="296">
        <v>-0.14942106737684638</v>
      </c>
    </row>
    <row r="240" spans="1:10">
      <c r="A240" s="120" t="s">
        <v>104</v>
      </c>
      <c r="B240" s="33" t="s">
        <v>50</v>
      </c>
      <c r="C240" s="35"/>
      <c r="D240" s="44">
        <v>0</v>
      </c>
      <c r="E240" s="37"/>
      <c r="F240" s="18">
        <v>12</v>
      </c>
      <c r="G240" s="18">
        <v>93</v>
      </c>
      <c r="H240" s="20">
        <v>0.19415448851774531</v>
      </c>
      <c r="I240" s="22">
        <v>63647</v>
      </c>
      <c r="J240" s="285"/>
    </row>
    <row r="241" spans="1:10">
      <c r="A241" s="120" t="s">
        <v>75</v>
      </c>
      <c r="B241" s="34" t="s">
        <v>163</v>
      </c>
      <c r="C241" s="51">
        <v>6</v>
      </c>
      <c r="D241" s="51"/>
      <c r="E241" s="4">
        <v>75240.187350000007</v>
      </c>
      <c r="F241" s="25"/>
      <c r="G241" s="25">
        <v>479</v>
      </c>
      <c r="H241" s="25"/>
      <c r="I241" s="26">
        <v>83579.263048016699</v>
      </c>
      <c r="J241" s="297">
        <v>-0.11083273436342249</v>
      </c>
    </row>
    <row r="242" spans="1:10">
      <c r="A242" s="116"/>
      <c r="B242" s="192"/>
      <c r="C242" s="191"/>
      <c r="D242" s="191"/>
      <c r="E242" s="5"/>
      <c r="F242" s="205" t="s">
        <v>164</v>
      </c>
      <c r="G242" s="184"/>
      <c r="H242" s="184"/>
      <c r="I242" s="185">
        <v>83579.263048016699</v>
      </c>
      <c r="J242" s="283"/>
    </row>
    <row r="243" spans="1:10">
      <c r="A243" s="107"/>
      <c r="B243" s="204"/>
      <c r="C243" s="204"/>
      <c r="D243" s="204"/>
      <c r="E243" s="204"/>
      <c r="F243" s="206" t="s">
        <v>198</v>
      </c>
      <c r="G243" s="188"/>
      <c r="H243" s="188"/>
      <c r="I243" s="189">
        <v>91483.39487783669</v>
      </c>
      <c r="J243" s="297">
        <v>-0.17755361559906277</v>
      </c>
    </row>
    <row r="244" spans="1:10">
      <c r="A244" s="105" t="s">
        <v>36</v>
      </c>
      <c r="B244" s="32" t="s">
        <v>48</v>
      </c>
      <c r="C244" s="35">
        <v>7</v>
      </c>
      <c r="D244" s="36">
        <v>0.36842105263157893</v>
      </c>
      <c r="E244" s="37">
        <v>123749.84455714285</v>
      </c>
      <c r="F244" s="17">
        <v>21</v>
      </c>
      <c r="G244" s="17">
        <v>242</v>
      </c>
      <c r="H244" s="19">
        <v>0.40132669983416253</v>
      </c>
      <c r="I244" s="21">
        <v>120329.76033057852</v>
      </c>
      <c r="J244" s="283">
        <v>2.7637078970107865E-2</v>
      </c>
    </row>
    <row r="245" spans="1:10">
      <c r="A245" s="114">
        <v>2160</v>
      </c>
      <c r="B245" s="33" t="s">
        <v>49</v>
      </c>
      <c r="C245" s="35">
        <v>10</v>
      </c>
      <c r="D245" s="44">
        <v>0.52631578947368418</v>
      </c>
      <c r="E245" s="37">
        <v>68341.292459999997</v>
      </c>
      <c r="F245" s="18">
        <v>21</v>
      </c>
      <c r="G245" s="18">
        <v>244</v>
      </c>
      <c r="H245" s="20">
        <v>0.40464344941956881</v>
      </c>
      <c r="I245" s="22">
        <v>83444.680327868846</v>
      </c>
      <c r="J245" s="296">
        <v>-0.22099944739425037</v>
      </c>
    </row>
    <row r="246" spans="1:10">
      <c r="A246" s="120" t="s">
        <v>106</v>
      </c>
      <c r="B246" s="33" t="s">
        <v>50</v>
      </c>
      <c r="C246" s="35">
        <v>2</v>
      </c>
      <c r="D246" s="44">
        <v>0.10526315789473684</v>
      </c>
      <c r="E246" s="37">
        <v>64549.044450000009</v>
      </c>
      <c r="F246" s="18">
        <v>21</v>
      </c>
      <c r="G246" s="18">
        <v>117</v>
      </c>
      <c r="H246" s="20">
        <v>0.19402985074626866</v>
      </c>
      <c r="I246" s="22">
        <v>68647.085470085469</v>
      </c>
      <c r="J246" s="297">
        <v>-6.3487245318709903E-2</v>
      </c>
    </row>
    <row r="247" spans="1:10">
      <c r="A247" s="120" t="s">
        <v>105</v>
      </c>
      <c r="B247" s="34" t="s">
        <v>163</v>
      </c>
      <c r="C247" s="51">
        <v>19</v>
      </c>
      <c r="D247" s="51"/>
      <c r="E247" s="4">
        <v>88355.785547368418</v>
      </c>
      <c r="F247" s="25"/>
      <c r="G247" s="25">
        <v>603</v>
      </c>
      <c r="H247" s="25"/>
      <c r="I247" s="26">
        <v>95376.472636815917</v>
      </c>
      <c r="J247" s="297">
        <v>-7.9459279841766997E-2</v>
      </c>
    </row>
    <row r="248" spans="1:10">
      <c r="A248" s="116"/>
      <c r="B248" s="192"/>
      <c r="C248" s="191"/>
      <c r="D248" s="191"/>
      <c r="E248" s="5"/>
      <c r="F248" s="205" t="s">
        <v>164</v>
      </c>
      <c r="G248" s="184"/>
      <c r="H248" s="184"/>
      <c r="I248" s="185">
        <v>95376.472636815917</v>
      </c>
      <c r="J248" s="283"/>
    </row>
    <row r="249" spans="1:10">
      <c r="A249" s="107"/>
      <c r="B249" s="204"/>
      <c r="C249" s="204"/>
      <c r="D249" s="204"/>
      <c r="E249" s="204"/>
      <c r="F249" s="206" t="s">
        <v>198</v>
      </c>
      <c r="G249" s="188"/>
      <c r="H249" s="188"/>
      <c r="I249" s="189">
        <v>95476.278764889939</v>
      </c>
      <c r="J249" s="297">
        <v>-7.4578662989743402E-2</v>
      </c>
    </row>
    <row r="250" spans="1:10">
      <c r="A250" s="105" t="s">
        <v>41</v>
      </c>
      <c r="B250" s="32" t="s">
        <v>48</v>
      </c>
      <c r="C250" s="35">
        <v>6</v>
      </c>
      <c r="D250" s="36">
        <v>0.375</v>
      </c>
      <c r="E250" s="37">
        <v>83547.674700000003</v>
      </c>
      <c r="F250" s="17">
        <v>14</v>
      </c>
      <c r="G250" s="17">
        <v>230</v>
      </c>
      <c r="H250" s="19">
        <v>0.44747081712062259</v>
      </c>
      <c r="I250" s="21">
        <v>101615.29565217391</v>
      </c>
      <c r="J250" s="295">
        <v>-0.21625522214771953</v>
      </c>
    </row>
    <row r="251" spans="1:10">
      <c r="A251" s="114">
        <v>2590</v>
      </c>
      <c r="B251" s="33" t="s">
        <v>49</v>
      </c>
      <c r="C251" s="35">
        <v>6</v>
      </c>
      <c r="D251" s="44">
        <v>0.375</v>
      </c>
      <c r="E251" s="37">
        <v>58977.707700000006</v>
      </c>
      <c r="F251" s="18">
        <v>14</v>
      </c>
      <c r="G251" s="18">
        <v>190</v>
      </c>
      <c r="H251" s="20">
        <v>0.36964980544747084</v>
      </c>
      <c r="I251" s="22">
        <v>75877.610526315795</v>
      </c>
      <c r="J251" s="296">
        <v>-0.28654729872310358</v>
      </c>
    </row>
    <row r="252" spans="1:10">
      <c r="A252" s="120" t="s">
        <v>108</v>
      </c>
      <c r="B252" s="33" t="s">
        <v>50</v>
      </c>
      <c r="C252" s="35">
        <v>4</v>
      </c>
      <c r="D252" s="44">
        <v>0.25</v>
      </c>
      <c r="E252" s="37">
        <v>57333.12975</v>
      </c>
      <c r="F252" s="18">
        <v>13</v>
      </c>
      <c r="G252" s="18">
        <v>94</v>
      </c>
      <c r="H252" s="20">
        <v>0.1828793774319066</v>
      </c>
      <c r="I252" s="22">
        <v>63092.404255319147</v>
      </c>
      <c r="J252" s="297">
        <v>-0.10045281899718977</v>
      </c>
    </row>
    <row r="253" spans="1:10">
      <c r="A253" s="120" t="s">
        <v>107</v>
      </c>
      <c r="B253" s="34" t="s">
        <v>163</v>
      </c>
      <c r="C253" s="51">
        <v>16</v>
      </c>
      <c r="D253" s="51"/>
      <c r="E253" s="4">
        <v>67780.300837500006</v>
      </c>
      <c r="F253" s="25"/>
      <c r="G253" s="25">
        <v>514</v>
      </c>
      <c r="H253" s="25"/>
      <c r="I253" s="26">
        <v>85056.322957198441</v>
      </c>
      <c r="J253" s="297">
        <v>-0.25488264150843565</v>
      </c>
    </row>
    <row r="254" spans="1:10">
      <c r="A254" s="116"/>
      <c r="B254" s="192"/>
      <c r="C254" s="191"/>
      <c r="D254" s="191"/>
      <c r="E254" s="5"/>
      <c r="F254" s="205" t="s">
        <v>164</v>
      </c>
      <c r="G254" s="184"/>
      <c r="H254" s="184"/>
      <c r="I254" s="185">
        <v>85056.322957198441</v>
      </c>
      <c r="J254" s="283"/>
    </row>
    <row r="255" spans="1:10">
      <c r="A255" s="107"/>
      <c r="B255" s="204"/>
      <c r="C255" s="204"/>
      <c r="D255" s="204"/>
      <c r="E255" s="204"/>
      <c r="F255" s="206" t="s">
        <v>198</v>
      </c>
      <c r="G255" s="188"/>
      <c r="H255" s="188"/>
      <c r="I255" s="189">
        <v>82332.940880763432</v>
      </c>
      <c r="J255" s="297">
        <v>-0.17675355559494604</v>
      </c>
    </row>
    <row r="256" spans="1:10">
      <c r="A256" s="105" t="s">
        <v>109</v>
      </c>
      <c r="B256" s="32" t="s">
        <v>48</v>
      </c>
      <c r="C256" s="35">
        <v>5</v>
      </c>
      <c r="D256" s="36">
        <v>0.41666666666666669</v>
      </c>
      <c r="E256" s="37">
        <v>92197.052099999986</v>
      </c>
      <c r="F256" s="17"/>
      <c r="G256" s="17"/>
      <c r="H256" s="19"/>
      <c r="I256" s="21"/>
      <c r="J256" s="286"/>
    </row>
    <row r="257" spans="1:10">
      <c r="A257" s="114">
        <v>1710</v>
      </c>
      <c r="B257" s="33" t="s">
        <v>49</v>
      </c>
      <c r="C257" s="35">
        <v>4</v>
      </c>
      <c r="D257" s="44">
        <v>0.33333333333333331</v>
      </c>
      <c r="E257" s="37">
        <v>72701.956349999993</v>
      </c>
      <c r="F257" s="18"/>
      <c r="G257" s="18"/>
      <c r="H257" s="20"/>
      <c r="I257" s="22"/>
      <c r="J257" s="287"/>
    </row>
    <row r="258" spans="1:10">
      <c r="A258" s="121" t="s">
        <v>76</v>
      </c>
      <c r="B258" s="33" t="s">
        <v>50</v>
      </c>
      <c r="C258" s="35">
        <v>3</v>
      </c>
      <c r="D258" s="44">
        <v>0.25</v>
      </c>
      <c r="E258" s="37">
        <v>72467.479800000016</v>
      </c>
      <c r="F258" s="18"/>
      <c r="G258" s="18"/>
      <c r="H258" s="20"/>
      <c r="I258" s="22"/>
      <c r="J258" s="287"/>
    </row>
    <row r="259" spans="1:10">
      <c r="A259" s="106"/>
      <c r="B259" s="34" t="s">
        <v>163</v>
      </c>
      <c r="C259" s="51">
        <v>12</v>
      </c>
      <c r="D259" s="51"/>
      <c r="E259" s="4">
        <v>80766.293774999984</v>
      </c>
      <c r="F259" s="25"/>
      <c r="G259" s="25"/>
      <c r="H259" s="25"/>
      <c r="I259" s="26"/>
      <c r="J259" s="288"/>
    </row>
    <row r="260" spans="1:10">
      <c r="A260" s="105" t="s">
        <v>39</v>
      </c>
      <c r="B260" s="32" t="s">
        <v>48</v>
      </c>
      <c r="C260" s="35">
        <v>8</v>
      </c>
      <c r="D260" s="36">
        <v>0.42105263157894735</v>
      </c>
      <c r="E260" s="37">
        <v>96561.002024999994</v>
      </c>
      <c r="F260" s="17">
        <v>21</v>
      </c>
      <c r="G260" s="17">
        <v>306</v>
      </c>
      <c r="H260" s="19">
        <v>0.39382239382239381</v>
      </c>
      <c r="I260" s="21">
        <v>133252.9705882353</v>
      </c>
      <c r="J260" s="295">
        <v>-0.37998744621286784</v>
      </c>
    </row>
    <row r="261" spans="1:10">
      <c r="A261" s="114">
        <v>8697</v>
      </c>
      <c r="B261" s="33" t="s">
        <v>49</v>
      </c>
      <c r="C261" s="35">
        <v>5</v>
      </c>
      <c r="D261" s="44">
        <v>0.26315789473684209</v>
      </c>
      <c r="E261" s="37">
        <v>70214.523300000001</v>
      </c>
      <c r="F261" s="18">
        <v>21</v>
      </c>
      <c r="G261" s="18">
        <v>254</v>
      </c>
      <c r="H261" s="20">
        <v>0.32689832689832687</v>
      </c>
      <c r="I261" s="22">
        <v>90056.952755905513</v>
      </c>
      <c r="J261" s="296">
        <v>-0.28259722523681241</v>
      </c>
    </row>
    <row r="262" spans="1:10">
      <c r="A262" s="120" t="s">
        <v>110</v>
      </c>
      <c r="B262" s="33" t="s">
        <v>50</v>
      </c>
      <c r="C262" s="35">
        <v>6</v>
      </c>
      <c r="D262" s="44">
        <v>0.31578947368421051</v>
      </c>
      <c r="E262" s="37">
        <v>67004.192850000007</v>
      </c>
      <c r="F262" s="18">
        <v>21</v>
      </c>
      <c r="G262" s="18">
        <v>217</v>
      </c>
      <c r="H262" s="20">
        <v>0.27927927927927926</v>
      </c>
      <c r="I262" s="22">
        <v>73938.428571428565</v>
      </c>
      <c r="J262" s="297">
        <v>-0.10348957918129086</v>
      </c>
    </row>
    <row r="263" spans="1:10">
      <c r="A263" s="117" t="s">
        <v>111</v>
      </c>
      <c r="B263" s="34" t="s">
        <v>163</v>
      </c>
      <c r="C263" s="51">
        <v>19</v>
      </c>
      <c r="D263" s="51"/>
      <c r="E263" s="4">
        <v>80293.988936842099</v>
      </c>
      <c r="F263" s="25"/>
      <c r="G263" s="25">
        <v>777</v>
      </c>
      <c r="H263" s="25"/>
      <c r="I263" s="26">
        <v>102566.94208494209</v>
      </c>
      <c r="J263" s="297">
        <v>-0.27739253514505946</v>
      </c>
    </row>
    <row r="264" spans="1:10">
      <c r="A264" s="116"/>
      <c r="B264" s="192"/>
      <c r="C264" s="191"/>
      <c r="D264" s="191"/>
      <c r="E264" s="5"/>
      <c r="F264" s="205" t="s">
        <v>164</v>
      </c>
      <c r="G264" s="184"/>
      <c r="H264" s="184"/>
      <c r="I264" s="185">
        <v>102566.94208494209</v>
      </c>
      <c r="J264" s="283"/>
    </row>
    <row r="265" spans="1:10">
      <c r="A265" s="107"/>
      <c r="B265" s="204"/>
      <c r="C265" s="204"/>
      <c r="D265" s="204"/>
      <c r="E265" s="204"/>
      <c r="F265" s="206" t="s">
        <v>198</v>
      </c>
      <c r="G265" s="188"/>
      <c r="H265" s="188"/>
      <c r="I265" s="189">
        <v>103154.6894691569</v>
      </c>
      <c r="J265" s="297">
        <v>-0.22161571761747312</v>
      </c>
    </row>
    <row r="266" spans="1:10">
      <c r="A266" s="105" t="s">
        <v>40</v>
      </c>
      <c r="B266" s="32" t="s">
        <v>48</v>
      </c>
      <c r="C266" s="35">
        <v>13</v>
      </c>
      <c r="D266" s="36">
        <v>0.54166666666666663</v>
      </c>
      <c r="E266" s="37">
        <v>104087.24439860141</v>
      </c>
      <c r="F266" s="17">
        <v>20</v>
      </c>
      <c r="G266" s="17">
        <v>352</v>
      </c>
      <c r="H266" s="19">
        <v>0.50213980028530669</v>
      </c>
      <c r="I266" s="21">
        <v>145030.84090909091</v>
      </c>
      <c r="J266" s="295">
        <v>-0.39335844413073584</v>
      </c>
    </row>
    <row r="267" spans="1:10">
      <c r="A267" s="114">
        <v>2900</v>
      </c>
      <c r="B267" s="33" t="s">
        <v>49</v>
      </c>
      <c r="C267" s="35">
        <v>6</v>
      </c>
      <c r="D267" s="44">
        <v>0.25</v>
      </c>
      <c r="E267" s="37">
        <v>78512.05710000002</v>
      </c>
      <c r="F267" s="18">
        <v>20</v>
      </c>
      <c r="G267" s="18">
        <v>188</v>
      </c>
      <c r="H267" s="20">
        <v>0.26818830242510699</v>
      </c>
      <c r="I267" s="22">
        <v>91839.723404255317</v>
      </c>
      <c r="J267" s="296">
        <v>-0.16975311559191453</v>
      </c>
    </row>
    <row r="268" spans="1:10">
      <c r="A268" s="120" t="s">
        <v>112</v>
      </c>
      <c r="B268" s="33" t="s">
        <v>50</v>
      </c>
      <c r="C268" s="35">
        <v>5</v>
      </c>
      <c r="D268" s="44">
        <v>0.20833333333333334</v>
      </c>
      <c r="E268" s="37">
        <v>73503.558000000005</v>
      </c>
      <c r="F268" s="18">
        <v>20</v>
      </c>
      <c r="G268" s="18">
        <v>161</v>
      </c>
      <c r="H268" s="20">
        <v>0.22967189728958631</v>
      </c>
      <c r="I268" s="22">
        <v>79152.639751552793</v>
      </c>
      <c r="J268" s="297">
        <v>-7.6854534736301994E-2</v>
      </c>
    </row>
    <row r="269" spans="1:10">
      <c r="A269" s="120" t="s">
        <v>113</v>
      </c>
      <c r="B269" s="34" t="s">
        <v>163</v>
      </c>
      <c r="C269" s="51">
        <v>24</v>
      </c>
      <c r="D269" s="51"/>
      <c r="E269" s="4">
        <v>91321.846240909115</v>
      </c>
      <c r="F269" s="25"/>
      <c r="G269" s="25">
        <v>701</v>
      </c>
      <c r="H269" s="25"/>
      <c r="I269" s="26">
        <v>115635.23395149787</v>
      </c>
      <c r="J269" s="297">
        <v>-0.26623846003342377</v>
      </c>
    </row>
    <row r="270" spans="1:10">
      <c r="A270" s="116"/>
      <c r="B270" s="192"/>
      <c r="C270" s="191"/>
      <c r="D270" s="191"/>
      <c r="E270" s="5"/>
      <c r="F270" s="205" t="s">
        <v>164</v>
      </c>
      <c r="G270" s="184"/>
      <c r="H270" s="184"/>
      <c r="I270" s="185">
        <v>115635.23395149787</v>
      </c>
      <c r="J270" s="283"/>
    </row>
    <row r="271" spans="1:10">
      <c r="A271" s="107"/>
      <c r="B271" s="204"/>
      <c r="C271" s="204"/>
      <c r="D271" s="204"/>
      <c r="E271" s="204"/>
      <c r="F271" s="206" t="s">
        <v>198</v>
      </c>
      <c r="G271" s="188"/>
      <c r="H271" s="188"/>
      <c r="I271" s="189">
        <v>118008.43629172824</v>
      </c>
      <c r="J271" s="297">
        <v>-0.22614137505260473</v>
      </c>
    </row>
    <row r="272" spans="1:10">
      <c r="A272" s="105" t="s">
        <v>44</v>
      </c>
      <c r="B272" s="32" t="s">
        <v>48</v>
      </c>
      <c r="C272" s="35">
        <v>7</v>
      </c>
      <c r="D272" s="36">
        <v>0.53846153846153844</v>
      </c>
      <c r="E272" s="37">
        <v>100021.81618051948</v>
      </c>
      <c r="F272" s="17">
        <v>19</v>
      </c>
      <c r="G272" s="17">
        <v>159</v>
      </c>
      <c r="H272" s="19">
        <v>0.41623036649214662</v>
      </c>
      <c r="I272" s="21">
        <v>129961</v>
      </c>
      <c r="J272" s="295">
        <v>-0.29932653657724279</v>
      </c>
    </row>
    <row r="273" spans="1:10">
      <c r="A273" s="114">
        <v>3120</v>
      </c>
      <c r="B273" s="33" t="s">
        <v>49</v>
      </c>
      <c r="C273" s="35">
        <v>4</v>
      </c>
      <c r="D273" s="44">
        <v>0.30769230769230771</v>
      </c>
      <c r="E273" s="37">
        <v>84080.659274999998</v>
      </c>
      <c r="F273" s="18">
        <v>19</v>
      </c>
      <c r="G273" s="18">
        <v>122</v>
      </c>
      <c r="H273" s="20">
        <v>0.3193717277486911</v>
      </c>
      <c r="I273" s="22">
        <v>89519</v>
      </c>
      <c r="J273" s="296">
        <v>-6.4680043804283105E-2</v>
      </c>
    </row>
    <row r="274" spans="1:10">
      <c r="A274" s="120" t="s">
        <v>114</v>
      </c>
      <c r="B274" s="33" t="s">
        <v>50</v>
      </c>
      <c r="C274" s="35">
        <v>2</v>
      </c>
      <c r="D274" s="44">
        <v>0.15384615384615385</v>
      </c>
      <c r="E274" s="37">
        <v>75474.224549999999</v>
      </c>
      <c r="F274" s="18">
        <v>20</v>
      </c>
      <c r="G274" s="18">
        <v>101</v>
      </c>
      <c r="H274" s="20">
        <v>0.26439790575916228</v>
      </c>
      <c r="I274" s="22">
        <v>72932</v>
      </c>
      <c r="J274" s="285">
        <v>3.3683347727750841E-2</v>
      </c>
    </row>
    <row r="275" spans="1:10">
      <c r="A275" s="106"/>
      <c r="B275" s="34" t="s">
        <v>163</v>
      </c>
      <c r="C275" s="51">
        <v>13</v>
      </c>
      <c r="D275" s="51"/>
      <c r="E275" s="4">
        <v>91340.292266433578</v>
      </c>
      <c r="F275" s="25"/>
      <c r="G275" s="25">
        <v>382</v>
      </c>
      <c r="H275" s="25"/>
      <c r="I275" s="26">
        <v>101966.62041884816</v>
      </c>
      <c r="J275" s="297">
        <v>-0.11633779451261543</v>
      </c>
    </row>
    <row r="276" spans="1:10">
      <c r="A276" s="116"/>
      <c r="B276" s="192"/>
      <c r="C276" s="191"/>
      <c r="D276" s="191"/>
      <c r="E276" s="5"/>
      <c r="F276" s="205" t="s">
        <v>164</v>
      </c>
      <c r="G276" s="184"/>
      <c r="H276" s="184"/>
      <c r="I276" s="185">
        <v>101966.62041884816</v>
      </c>
      <c r="J276" s="283"/>
    </row>
    <row r="277" spans="1:10">
      <c r="A277" s="107"/>
      <c r="B277" s="204"/>
      <c r="C277" s="204"/>
      <c r="D277" s="204"/>
      <c r="E277" s="204"/>
      <c r="F277" s="206" t="s">
        <v>198</v>
      </c>
      <c r="G277" s="188"/>
      <c r="H277" s="188"/>
      <c r="I277" s="189">
        <v>108743.61538461539</v>
      </c>
      <c r="J277" s="297">
        <v>-0.16003995321130332</v>
      </c>
    </row>
    <row r="278" spans="1:10">
      <c r="A278" s="108" t="s">
        <v>115</v>
      </c>
      <c r="B278" s="41" t="s">
        <v>48</v>
      </c>
      <c r="C278" s="38">
        <v>34</v>
      </c>
      <c r="D278" s="45">
        <v>0.43037974683544306</v>
      </c>
      <c r="E278" s="48">
        <v>143412.1432532086</v>
      </c>
      <c r="F278" s="52"/>
      <c r="G278" s="52">
        <v>2242</v>
      </c>
      <c r="H278" s="53">
        <v>0.47977744489621227</v>
      </c>
      <c r="I278" s="54">
        <v>138021.57404103479</v>
      </c>
      <c r="J278" s="290">
        <v>3.7587955175150102E-2</v>
      </c>
    </row>
    <row r="279" spans="1:10">
      <c r="A279" s="109"/>
      <c r="B279" s="42" t="s">
        <v>49</v>
      </c>
      <c r="C279" s="39">
        <v>31</v>
      </c>
      <c r="D279" s="46">
        <v>0.39240506329113922</v>
      </c>
      <c r="E279" s="49">
        <v>103393.05950390153</v>
      </c>
      <c r="F279" s="56"/>
      <c r="G279" s="56">
        <v>1238</v>
      </c>
      <c r="H279" s="57">
        <v>0.26492617162422427</v>
      </c>
      <c r="I279" s="58">
        <v>104594.63166397416</v>
      </c>
      <c r="J279" s="293">
        <v>-1.1621400564389754E-2</v>
      </c>
    </row>
    <row r="280" spans="1:10">
      <c r="A280" s="109"/>
      <c r="B280" s="42" t="s">
        <v>50</v>
      </c>
      <c r="C280" s="39">
        <v>14</v>
      </c>
      <c r="D280" s="46">
        <v>0.17721518987341772</v>
      </c>
      <c r="E280" s="49">
        <v>98312.687228571405</v>
      </c>
      <c r="F280" s="56"/>
      <c r="G280" s="56">
        <v>1193</v>
      </c>
      <c r="H280" s="57">
        <v>0.25529638347956346</v>
      </c>
      <c r="I280" s="58">
        <v>94341.977367979882</v>
      </c>
      <c r="J280" s="292">
        <v>4.0388580279164261E-2</v>
      </c>
    </row>
    <row r="281" spans="1:10">
      <c r="A281" s="109"/>
      <c r="B281" s="43" t="s">
        <v>163</v>
      </c>
      <c r="C281" s="40">
        <v>79</v>
      </c>
      <c r="D281" s="47"/>
      <c r="E281" s="50">
        <v>119716.14349911442</v>
      </c>
      <c r="F281" s="60"/>
      <c r="G281" s="60">
        <v>4673</v>
      </c>
      <c r="H281" s="60"/>
      <c r="I281" s="61">
        <v>118015</v>
      </c>
      <c r="J281" s="292">
        <v>1.4209808714118857E-2</v>
      </c>
    </row>
    <row r="282" spans="1:10">
      <c r="A282" s="202"/>
      <c r="B282" s="196"/>
      <c r="C282" s="197"/>
      <c r="D282" s="198"/>
      <c r="E282" s="199"/>
      <c r="F282" s="207" t="s">
        <v>164</v>
      </c>
      <c r="G282" s="166"/>
      <c r="H282" s="166"/>
      <c r="I282" s="167">
        <v>118014.65910549968</v>
      </c>
      <c r="J282" s="290"/>
    </row>
    <row r="283" spans="1:10">
      <c r="A283" s="203"/>
      <c r="B283" s="168"/>
      <c r="C283" s="169"/>
      <c r="D283" s="170"/>
      <c r="E283" s="171"/>
      <c r="F283" s="208" t="s">
        <v>198</v>
      </c>
      <c r="G283" s="172"/>
      <c r="H283" s="172"/>
      <c r="I283" s="173">
        <v>117163.98458392531</v>
      </c>
      <c r="J283" s="292">
        <v>2.1782793784731531E-2</v>
      </c>
    </row>
    <row r="284" spans="1:10">
      <c r="A284" s="105" t="s">
        <v>21</v>
      </c>
      <c r="B284" s="32" t="s">
        <v>48</v>
      </c>
      <c r="C284" s="35">
        <v>7</v>
      </c>
      <c r="D284" s="36">
        <v>0.4375</v>
      </c>
      <c r="E284" s="37">
        <v>142655.54293636366</v>
      </c>
      <c r="F284" s="17">
        <v>13</v>
      </c>
      <c r="G284" s="17">
        <v>307</v>
      </c>
      <c r="H284" s="19">
        <v>0.56642066420664205</v>
      </c>
      <c r="I284" s="21">
        <v>142444.72638436483</v>
      </c>
      <c r="J284" s="283">
        <v>1.4778013364183233E-3</v>
      </c>
    </row>
    <row r="285" spans="1:10">
      <c r="A285" s="114">
        <v>8433</v>
      </c>
      <c r="B285" s="33" t="s">
        <v>49</v>
      </c>
      <c r="C285" s="35">
        <v>7</v>
      </c>
      <c r="D285" s="44">
        <v>0.4375</v>
      </c>
      <c r="E285" s="37">
        <v>92095.229933766226</v>
      </c>
      <c r="F285" s="18">
        <v>12</v>
      </c>
      <c r="G285" s="18">
        <v>127</v>
      </c>
      <c r="H285" s="20">
        <v>0.23431734317343172</v>
      </c>
      <c r="I285" s="22">
        <v>94369.26771653544</v>
      </c>
      <c r="J285" s="296">
        <v>-2.4692242849110362E-2</v>
      </c>
    </row>
    <row r="286" spans="1:10">
      <c r="A286" s="120" t="s">
        <v>116</v>
      </c>
      <c r="B286" s="33" t="s">
        <v>50</v>
      </c>
      <c r="C286" s="35">
        <v>2</v>
      </c>
      <c r="D286" s="44">
        <v>0.125</v>
      </c>
      <c r="E286" s="37">
        <v>92538.265909090915</v>
      </c>
      <c r="F286" s="18">
        <v>12</v>
      </c>
      <c r="G286" s="18">
        <v>108</v>
      </c>
      <c r="H286" s="20">
        <v>0.19926199261992619</v>
      </c>
      <c r="I286" s="22">
        <v>85762.037037037036</v>
      </c>
      <c r="J286" s="285">
        <v>7.3226235714323934E-2</v>
      </c>
    </row>
    <row r="287" spans="1:10">
      <c r="A287" s="117" t="s">
        <v>117</v>
      </c>
      <c r="B287" s="34" t="s">
        <v>163</v>
      </c>
      <c r="C287" s="51">
        <v>16</v>
      </c>
      <c r="D287" s="51"/>
      <c r="E287" s="4">
        <v>114270.74636931819</v>
      </c>
      <c r="F287" s="25"/>
      <c r="G287" s="25">
        <v>542</v>
      </c>
      <c r="H287" s="25"/>
      <c r="I287" s="26">
        <v>119885.10701107011</v>
      </c>
      <c r="J287" s="297">
        <v>-4.9132090409268386E-2</v>
      </c>
    </row>
    <row r="288" spans="1:10">
      <c r="A288" s="116"/>
      <c r="B288" s="192"/>
      <c r="C288" s="191"/>
      <c r="D288" s="191"/>
      <c r="E288" s="5"/>
      <c r="F288" s="205" t="s">
        <v>164</v>
      </c>
      <c r="G288" s="184"/>
      <c r="H288" s="184"/>
      <c r="I288" s="185">
        <v>119885.10701107011</v>
      </c>
      <c r="J288" s="283"/>
    </row>
    <row r="289" spans="1:10">
      <c r="A289" s="107"/>
      <c r="B289" s="204"/>
      <c r="C289" s="204"/>
      <c r="D289" s="204"/>
      <c r="E289" s="204"/>
      <c r="F289" s="206" t="s">
        <v>198</v>
      </c>
      <c r="G289" s="188"/>
      <c r="H289" s="188"/>
      <c r="I289" s="189">
        <v>114326.3770487735</v>
      </c>
      <c r="J289" s="285">
        <v>-4.8659531502145243E-4</v>
      </c>
    </row>
    <row r="290" spans="1:10">
      <c r="A290" s="105" t="s">
        <v>20</v>
      </c>
      <c r="B290" s="32" t="s">
        <v>48</v>
      </c>
      <c r="C290" s="35">
        <v>3</v>
      </c>
      <c r="D290" s="36">
        <v>0.23076923076923078</v>
      </c>
      <c r="E290" s="37">
        <v>181425.69032727275</v>
      </c>
      <c r="F290" s="17">
        <v>12</v>
      </c>
      <c r="G290" s="17">
        <v>438</v>
      </c>
      <c r="H290" s="19">
        <v>0.47249190938511326</v>
      </c>
      <c r="I290" s="21">
        <v>137741.69863013699</v>
      </c>
      <c r="J290" s="283">
        <v>0.24078173062665195</v>
      </c>
    </row>
    <row r="291" spans="1:10">
      <c r="A291" s="114">
        <v>3420</v>
      </c>
      <c r="B291" s="33" t="s">
        <v>49</v>
      </c>
      <c r="C291" s="35">
        <v>7</v>
      </c>
      <c r="D291" s="44">
        <v>0.53846153846153844</v>
      </c>
      <c r="E291" s="37">
        <v>106236.37884155844</v>
      </c>
      <c r="F291" s="18">
        <v>12</v>
      </c>
      <c r="G291" s="18">
        <v>257</v>
      </c>
      <c r="H291" s="20">
        <v>0.27723840345199569</v>
      </c>
      <c r="I291" s="22">
        <v>105171.66926070039</v>
      </c>
      <c r="J291" s="284">
        <v>1.002208087726675E-2</v>
      </c>
    </row>
    <row r="292" spans="1:10">
      <c r="A292" s="120" t="s">
        <v>118</v>
      </c>
      <c r="B292" s="33" t="s">
        <v>50</v>
      </c>
      <c r="C292" s="35">
        <v>3</v>
      </c>
      <c r="D292" s="44">
        <v>0.23076923076923078</v>
      </c>
      <c r="E292" s="37">
        <v>85705.756390909082</v>
      </c>
      <c r="F292" s="18">
        <v>12</v>
      </c>
      <c r="G292" s="18">
        <v>232</v>
      </c>
      <c r="H292" s="20">
        <v>0.25026968716289105</v>
      </c>
      <c r="I292" s="22">
        <v>95136.892241379304</v>
      </c>
      <c r="J292" s="297">
        <v>-0.11004086828723904</v>
      </c>
    </row>
    <row r="293" spans="1:10">
      <c r="A293" s="120" t="s">
        <v>119</v>
      </c>
      <c r="B293" s="34" t="s">
        <v>163</v>
      </c>
      <c r="C293" s="51">
        <v>13</v>
      </c>
      <c r="D293" s="51"/>
      <c r="E293" s="4">
        <v>118849.92246503498</v>
      </c>
      <c r="F293" s="25"/>
      <c r="G293" s="25">
        <v>927</v>
      </c>
      <c r="H293" s="25"/>
      <c r="I293" s="26">
        <v>118049.34412081985</v>
      </c>
      <c r="J293" s="285">
        <v>6.7360443121084537E-3</v>
      </c>
    </row>
    <row r="294" spans="1:10">
      <c r="A294" s="116"/>
      <c r="B294" s="192"/>
      <c r="C294" s="191"/>
      <c r="D294" s="191"/>
      <c r="E294" s="5"/>
      <c r="F294" s="205" t="s">
        <v>164</v>
      </c>
      <c r="G294" s="184"/>
      <c r="H294" s="184"/>
      <c r="I294" s="185">
        <v>118049.34412081985</v>
      </c>
      <c r="J294" s="283"/>
    </row>
    <row r="295" spans="1:10">
      <c r="A295" s="107"/>
      <c r="B295" s="204"/>
      <c r="C295" s="204"/>
      <c r="D295" s="204"/>
      <c r="E295" s="204"/>
      <c r="F295" s="206" t="s">
        <v>198</v>
      </c>
      <c r="G295" s="188"/>
      <c r="H295" s="188"/>
      <c r="I295" s="189">
        <v>110372.11211072706</v>
      </c>
      <c r="J295" s="285">
        <v>7.6811163546483971E-2</v>
      </c>
    </row>
    <row r="296" spans="1:10">
      <c r="A296" s="105" t="s">
        <v>22</v>
      </c>
      <c r="B296" s="32" t="s">
        <v>48</v>
      </c>
      <c r="C296" s="35">
        <v>12</v>
      </c>
      <c r="D296" s="36">
        <v>0.38709677419354838</v>
      </c>
      <c r="E296" s="37">
        <v>115754.60519999999</v>
      </c>
      <c r="F296" s="17">
        <v>12</v>
      </c>
      <c r="G296" s="17">
        <v>561</v>
      </c>
      <c r="H296" s="19">
        <v>0.46672212978369382</v>
      </c>
      <c r="I296" s="21">
        <v>137418.11408199643</v>
      </c>
      <c r="J296" s="295">
        <v>-0.18715029820685222</v>
      </c>
    </row>
    <row r="297" spans="1:10">
      <c r="A297" s="114">
        <v>3460</v>
      </c>
      <c r="B297" s="33" t="s">
        <v>49</v>
      </c>
      <c r="C297" s="35">
        <v>12</v>
      </c>
      <c r="D297" s="44">
        <v>0.38709677419354838</v>
      </c>
      <c r="E297" s="37">
        <v>107279.67854492739</v>
      </c>
      <c r="F297" s="18">
        <v>12</v>
      </c>
      <c r="G297" s="18">
        <v>318</v>
      </c>
      <c r="H297" s="20">
        <v>0.26455906821963393</v>
      </c>
      <c r="I297" s="22">
        <v>106434.06918238994</v>
      </c>
      <c r="J297" s="284">
        <v>7.8822883700506077E-3</v>
      </c>
    </row>
    <row r="298" spans="1:10">
      <c r="A298" s="120" t="s">
        <v>77</v>
      </c>
      <c r="B298" s="33" t="s">
        <v>50</v>
      </c>
      <c r="C298" s="35">
        <v>7</v>
      </c>
      <c r="D298" s="44">
        <v>0.22580645161290322</v>
      </c>
      <c r="E298" s="37">
        <v>102187.53229090909</v>
      </c>
      <c r="F298" s="18">
        <v>12</v>
      </c>
      <c r="G298" s="18">
        <v>323</v>
      </c>
      <c r="H298" s="20">
        <v>0.2687188019966722</v>
      </c>
      <c r="I298" s="22">
        <v>95353.625386996908</v>
      </c>
      <c r="J298" s="285">
        <v>6.687613205549682E-2</v>
      </c>
    </row>
    <row r="299" spans="1:10">
      <c r="A299" s="120" t="s">
        <v>78</v>
      </c>
      <c r="B299" s="34" t="s">
        <v>163</v>
      </c>
      <c r="C299" s="51">
        <v>31</v>
      </c>
      <c r="D299" s="51"/>
      <c r="E299" s="4">
        <v>109410.4558379191</v>
      </c>
      <c r="F299" s="25"/>
      <c r="G299" s="25">
        <v>1202</v>
      </c>
      <c r="H299" s="25"/>
      <c r="I299" s="26">
        <v>117917.4850249584</v>
      </c>
      <c r="J299" s="297">
        <v>-7.7753347446441773E-2</v>
      </c>
    </row>
    <row r="300" spans="1:10">
      <c r="A300" s="116"/>
      <c r="B300" s="192"/>
      <c r="C300" s="191"/>
      <c r="D300" s="191"/>
      <c r="E300" s="5"/>
      <c r="F300" s="205" t="s">
        <v>164</v>
      </c>
      <c r="G300" s="184"/>
      <c r="H300" s="184"/>
      <c r="I300" s="185">
        <v>117917.4850249584</v>
      </c>
      <c r="J300" s="283"/>
    </row>
    <row r="301" spans="1:10">
      <c r="A301" s="107"/>
      <c r="B301" s="204"/>
      <c r="C301" s="204"/>
      <c r="D301" s="204"/>
      <c r="E301" s="204"/>
      <c r="F301" s="206" t="s">
        <v>198</v>
      </c>
      <c r="G301" s="188"/>
      <c r="H301" s="188"/>
      <c r="I301" s="189">
        <v>115925.85731876177</v>
      </c>
      <c r="J301" s="297">
        <v>-5.6203177026564903E-2</v>
      </c>
    </row>
    <row r="302" spans="1:10">
      <c r="A302" s="105" t="s">
        <v>23</v>
      </c>
      <c r="B302" s="32" t="s">
        <v>48</v>
      </c>
      <c r="C302" s="35">
        <v>7</v>
      </c>
      <c r="D302" s="36">
        <v>0.63636363636363635</v>
      </c>
      <c r="E302" s="37">
        <v>130874.80731428573</v>
      </c>
      <c r="F302" s="17">
        <v>12</v>
      </c>
      <c r="G302" s="17">
        <v>428</v>
      </c>
      <c r="H302" s="19">
        <v>0.47240618101545256</v>
      </c>
      <c r="I302" s="21">
        <v>137418.49532710281</v>
      </c>
      <c r="J302" s="295">
        <v>-4.9999599977273802E-2</v>
      </c>
    </row>
    <row r="303" spans="1:10">
      <c r="A303" s="114">
        <v>3490</v>
      </c>
      <c r="B303" s="33" t="s">
        <v>49</v>
      </c>
      <c r="C303" s="35">
        <v>4</v>
      </c>
      <c r="D303" s="44">
        <v>0.36363636363636365</v>
      </c>
      <c r="E303" s="37">
        <v>99327.603436363628</v>
      </c>
      <c r="F303" s="18">
        <v>12</v>
      </c>
      <c r="G303" s="18">
        <v>248</v>
      </c>
      <c r="H303" s="20">
        <v>0.27373068432671083</v>
      </c>
      <c r="I303" s="22">
        <v>105307.6129032258</v>
      </c>
      <c r="J303" s="296">
        <v>-6.0204910417408761E-2</v>
      </c>
    </row>
    <row r="304" spans="1:10">
      <c r="A304" s="120" t="s">
        <v>120</v>
      </c>
      <c r="B304" s="33" t="s">
        <v>50</v>
      </c>
      <c r="C304" s="35"/>
      <c r="D304" s="44">
        <v>0</v>
      </c>
      <c r="E304" s="37"/>
      <c r="F304" s="18">
        <v>12</v>
      </c>
      <c r="G304" s="18">
        <v>230</v>
      </c>
      <c r="H304" s="20">
        <v>0.25386313465783666</v>
      </c>
      <c r="I304" s="22">
        <v>95311.369565217392</v>
      </c>
      <c r="J304" s="285"/>
    </row>
    <row r="305" spans="1:10">
      <c r="A305" s="120" t="s">
        <v>121</v>
      </c>
      <c r="B305" s="34" t="s">
        <v>163</v>
      </c>
      <c r="C305" s="51">
        <v>11</v>
      </c>
      <c r="D305" s="51"/>
      <c r="E305" s="4">
        <v>119403.09681322315</v>
      </c>
      <c r="F305" s="25"/>
      <c r="G305" s="25">
        <v>906</v>
      </c>
      <c r="H305" s="25"/>
      <c r="I305" s="26">
        <v>117939.31456953642</v>
      </c>
      <c r="J305" s="285">
        <v>1.22591648186182E-2</v>
      </c>
    </row>
    <row r="306" spans="1:10">
      <c r="A306" s="116"/>
      <c r="B306" s="192"/>
      <c r="C306" s="191"/>
      <c r="D306" s="191"/>
      <c r="E306" s="5"/>
      <c r="F306" s="205" t="s">
        <v>164</v>
      </c>
      <c r="G306" s="184"/>
      <c r="H306" s="184"/>
      <c r="I306" s="185">
        <v>117939.31456953642</v>
      </c>
      <c r="J306" s="283"/>
    </row>
    <row r="307" spans="1:10">
      <c r="A307" s="107"/>
      <c r="B307" s="204"/>
      <c r="C307" s="204"/>
      <c r="D307" s="204"/>
      <c r="E307" s="204"/>
      <c r="F307" s="206" t="s">
        <v>198</v>
      </c>
      <c r="G307" s="188"/>
      <c r="H307" s="188"/>
      <c r="I307" s="189">
        <v>125741.81080932934</v>
      </c>
      <c r="J307" s="297">
        <v>-5.0410551234370278E-2</v>
      </c>
    </row>
    <row r="308" spans="1:10">
      <c r="A308" s="105" t="s">
        <v>79</v>
      </c>
      <c r="B308" s="32" t="s">
        <v>48</v>
      </c>
      <c r="C308" s="35">
        <v>5</v>
      </c>
      <c r="D308" s="36">
        <v>0.625</v>
      </c>
      <c r="E308" s="37">
        <v>205315.52259272727</v>
      </c>
      <c r="F308" s="17">
        <v>12</v>
      </c>
      <c r="G308" s="17">
        <v>508</v>
      </c>
      <c r="H308" s="19">
        <v>0.46350364963503649</v>
      </c>
      <c r="I308" s="21">
        <v>136764.3622047244</v>
      </c>
      <c r="J308" s="283">
        <v>0.33388201497060654</v>
      </c>
    </row>
    <row r="309" spans="1:10">
      <c r="A309" s="114">
        <v>8670</v>
      </c>
      <c r="B309" s="33" t="s">
        <v>49</v>
      </c>
      <c r="C309" s="35">
        <v>1</v>
      </c>
      <c r="D309" s="44">
        <v>0.125</v>
      </c>
      <c r="E309" s="37">
        <v>132197.0269090909</v>
      </c>
      <c r="F309" s="18">
        <v>12</v>
      </c>
      <c r="G309" s="18">
        <v>288</v>
      </c>
      <c r="H309" s="20">
        <v>0.26277372262773724</v>
      </c>
      <c r="I309" s="22">
        <v>105943.80555555556</v>
      </c>
      <c r="J309" s="284">
        <v>0.1985916171290987</v>
      </c>
    </row>
    <row r="310" spans="1:10">
      <c r="A310" s="120" t="s">
        <v>77</v>
      </c>
      <c r="B310" s="33" t="s">
        <v>50</v>
      </c>
      <c r="C310" s="35">
        <v>2</v>
      </c>
      <c r="D310" s="44">
        <v>0.25</v>
      </c>
      <c r="E310" s="37">
        <v>109435.54708636363</v>
      </c>
      <c r="F310" s="18">
        <v>12</v>
      </c>
      <c r="G310" s="18">
        <v>300</v>
      </c>
      <c r="H310" s="20">
        <v>0.27372262773722628</v>
      </c>
      <c r="I310" s="22">
        <v>94983.613333333327</v>
      </c>
      <c r="J310" s="285">
        <v>0.1320588614741901</v>
      </c>
    </row>
    <row r="311" spans="1:10">
      <c r="A311" s="121" t="s">
        <v>122</v>
      </c>
      <c r="B311" s="34" t="s">
        <v>163</v>
      </c>
      <c r="C311" s="51">
        <v>8</v>
      </c>
      <c r="D311" s="51"/>
      <c r="E311" s="4">
        <v>172205.71675568182</v>
      </c>
      <c r="F311" s="25"/>
      <c r="G311" s="25">
        <v>1096</v>
      </c>
      <c r="H311" s="25"/>
      <c r="I311" s="26">
        <v>117229.19343065693</v>
      </c>
      <c r="J311" s="285">
        <v>0.31924911879100537</v>
      </c>
    </row>
    <row r="312" spans="1:10">
      <c r="A312" s="116"/>
      <c r="B312" s="192"/>
      <c r="C312" s="191"/>
      <c r="D312" s="191"/>
      <c r="E312" s="5"/>
      <c r="F312" s="205" t="s">
        <v>164</v>
      </c>
      <c r="G312" s="184"/>
      <c r="H312" s="184"/>
      <c r="I312" s="185">
        <v>117229.19343065693</v>
      </c>
      <c r="J312" s="283"/>
    </row>
    <row r="313" spans="1:10">
      <c r="A313" s="107"/>
      <c r="B313" s="204"/>
      <c r="C313" s="204"/>
      <c r="D313" s="204"/>
      <c r="E313" s="204"/>
      <c r="F313" s="206" t="s">
        <v>198</v>
      </c>
      <c r="G313" s="188"/>
      <c r="H313" s="188"/>
      <c r="I313" s="189">
        <v>122466.60540573053</v>
      </c>
      <c r="J313" s="285">
        <v>0.40614428059932056</v>
      </c>
    </row>
    <row r="314" spans="1:10">
      <c r="A314" s="108" t="s">
        <v>80</v>
      </c>
      <c r="B314" s="41" t="s">
        <v>48</v>
      </c>
      <c r="C314" s="38">
        <v>18</v>
      </c>
      <c r="D314" s="45">
        <v>0.3</v>
      </c>
      <c r="E314" s="48">
        <v>162886.56830000001</v>
      </c>
      <c r="F314" s="52"/>
      <c r="G314" s="52">
        <v>647</v>
      </c>
      <c r="H314" s="53">
        <v>0.37902753368482717</v>
      </c>
      <c r="I314" s="54">
        <v>224704.70479134467</v>
      </c>
      <c r="J314" s="298">
        <v>-0.37951647662862975</v>
      </c>
    </row>
    <row r="315" spans="1:10">
      <c r="A315" s="109"/>
      <c r="B315" s="42" t="s">
        <v>49</v>
      </c>
      <c r="C315" s="39">
        <v>17</v>
      </c>
      <c r="D315" s="46">
        <v>0.28333333333333333</v>
      </c>
      <c r="E315" s="49">
        <v>135590.43036417113</v>
      </c>
      <c r="F315" s="56"/>
      <c r="G315" s="56">
        <v>515</v>
      </c>
      <c r="H315" s="57">
        <v>0.30169888693614527</v>
      </c>
      <c r="I315" s="58">
        <v>171374.186407767</v>
      </c>
      <c r="J315" s="293">
        <v>-0.2639106310636174</v>
      </c>
    </row>
    <row r="316" spans="1:10">
      <c r="A316" s="109"/>
      <c r="B316" s="42" t="s">
        <v>50</v>
      </c>
      <c r="C316" s="39">
        <v>25</v>
      </c>
      <c r="D316" s="46">
        <v>0.41666666666666669</v>
      </c>
      <c r="E316" s="49">
        <v>145739.1400003637</v>
      </c>
      <c r="F316" s="56"/>
      <c r="G316" s="56">
        <v>545</v>
      </c>
      <c r="H316" s="57">
        <v>0.31927357937902756</v>
      </c>
      <c r="I316" s="58">
        <v>167614.21284403669</v>
      </c>
      <c r="J316" s="294">
        <v>-0.15009744701127239</v>
      </c>
    </row>
    <row r="317" spans="1:10">
      <c r="A317" s="109"/>
      <c r="B317" s="43" t="s">
        <v>163</v>
      </c>
      <c r="C317" s="40">
        <v>60</v>
      </c>
      <c r="D317" s="47"/>
      <c r="E317" s="50">
        <v>148007.90076000002</v>
      </c>
      <c r="F317" s="60"/>
      <c r="G317" s="60">
        <v>1707</v>
      </c>
      <c r="H317" s="60"/>
      <c r="I317" s="61">
        <v>190387.46104276509</v>
      </c>
      <c r="J317" s="294">
        <v>-0.28633309482231634</v>
      </c>
    </row>
    <row r="318" spans="1:10">
      <c r="A318" s="202"/>
      <c r="B318" s="196"/>
      <c r="C318" s="197"/>
      <c r="D318" s="198"/>
      <c r="E318" s="199"/>
      <c r="F318" s="207" t="s">
        <v>164</v>
      </c>
      <c r="G318" s="166"/>
      <c r="H318" s="166"/>
      <c r="I318" s="167">
        <v>190387.46104276509</v>
      </c>
      <c r="J318" s="290"/>
    </row>
    <row r="319" spans="1:10">
      <c r="A319" s="203"/>
      <c r="B319" s="168"/>
      <c r="C319" s="169"/>
      <c r="D319" s="170"/>
      <c r="E319" s="171"/>
      <c r="F319" s="208" t="s">
        <v>198</v>
      </c>
      <c r="G319" s="172"/>
      <c r="H319" s="172"/>
      <c r="I319" s="173">
        <v>185806.68627128602</v>
      </c>
      <c r="J319" s="294">
        <v>-0.20343070677283429</v>
      </c>
    </row>
    <row r="320" spans="1:10">
      <c r="A320" s="105" t="s">
        <v>55</v>
      </c>
      <c r="B320" s="32" t="s">
        <v>48</v>
      </c>
      <c r="C320" s="35">
        <v>3</v>
      </c>
      <c r="D320" s="36">
        <v>0.25</v>
      </c>
      <c r="E320" s="37">
        <v>164960.16899999999</v>
      </c>
      <c r="F320" s="17">
        <v>19</v>
      </c>
      <c r="G320" s="17">
        <v>240</v>
      </c>
      <c r="H320" s="19">
        <v>0.3524229074889868</v>
      </c>
      <c r="I320" s="21">
        <v>227868.25</v>
      </c>
      <c r="J320" s="295">
        <v>-0.38135315562146405</v>
      </c>
    </row>
    <row r="321" spans="1:10">
      <c r="A321" s="114">
        <v>1060</v>
      </c>
      <c r="B321" s="33" t="s">
        <v>49</v>
      </c>
      <c r="C321" s="35">
        <v>3</v>
      </c>
      <c r="D321" s="44">
        <v>0.25</v>
      </c>
      <c r="E321" s="37">
        <v>140652.48706363636</v>
      </c>
      <c r="F321" s="18">
        <v>19</v>
      </c>
      <c r="G321" s="18">
        <v>207</v>
      </c>
      <c r="H321" s="20">
        <v>0.30396475770925108</v>
      </c>
      <c r="I321" s="22">
        <v>175872.36714975844</v>
      </c>
      <c r="J321" s="296">
        <v>-0.25040353584496028</v>
      </c>
    </row>
    <row r="322" spans="1:10">
      <c r="A322" s="120" t="s">
        <v>123</v>
      </c>
      <c r="B322" s="33" t="s">
        <v>50</v>
      </c>
      <c r="C322" s="35">
        <v>6</v>
      </c>
      <c r="D322" s="44">
        <v>0.5</v>
      </c>
      <c r="E322" s="37">
        <v>168230.40255</v>
      </c>
      <c r="F322" s="18">
        <v>19</v>
      </c>
      <c r="G322" s="18">
        <v>234</v>
      </c>
      <c r="H322" s="20">
        <v>0.34361233480176212</v>
      </c>
      <c r="I322" s="22">
        <v>174546.11111111112</v>
      </c>
      <c r="J322" s="297">
        <v>-3.7542016575951687E-2</v>
      </c>
    </row>
    <row r="323" spans="1:10">
      <c r="A323" s="120" t="s">
        <v>124</v>
      </c>
      <c r="B323" s="34" t="s">
        <v>163</v>
      </c>
      <c r="C323" s="51">
        <v>12</v>
      </c>
      <c r="D323" s="51"/>
      <c r="E323" s="4">
        <v>160518.3652909091</v>
      </c>
      <c r="F323" s="25"/>
      <c r="G323" s="25">
        <v>681</v>
      </c>
      <c r="H323" s="25"/>
      <c r="I323" s="26">
        <v>193741.18942731278</v>
      </c>
      <c r="J323" s="297">
        <v>-0.20697210612750516</v>
      </c>
    </row>
    <row r="324" spans="1:10">
      <c r="A324" s="116"/>
      <c r="B324" s="192"/>
      <c r="C324" s="191"/>
      <c r="D324" s="191"/>
      <c r="E324" s="5"/>
      <c r="F324" s="205" t="s">
        <v>164</v>
      </c>
      <c r="G324" s="184"/>
      <c r="H324" s="184"/>
      <c r="I324" s="185">
        <v>193741.18942731278</v>
      </c>
      <c r="J324" s="283"/>
    </row>
    <row r="325" spans="1:10">
      <c r="A325" s="107"/>
      <c r="B325" s="204"/>
      <c r="C325" s="204"/>
      <c r="D325" s="204"/>
      <c r="E325" s="204"/>
      <c r="F325" s="206" t="s">
        <v>198</v>
      </c>
      <c r="G325" s="188"/>
      <c r="H325" s="188"/>
      <c r="I325" s="189">
        <v>188208.20984299519</v>
      </c>
      <c r="J325" s="297">
        <v>-0.1471234680739229</v>
      </c>
    </row>
    <row r="326" spans="1:10">
      <c r="A326" s="105" t="s">
        <v>125</v>
      </c>
      <c r="B326" s="32" t="s">
        <v>48</v>
      </c>
      <c r="C326" s="35">
        <v>6</v>
      </c>
      <c r="D326" s="36">
        <v>0.5</v>
      </c>
      <c r="E326" s="37">
        <v>180668.79494999998</v>
      </c>
      <c r="F326" s="17">
        <v>17</v>
      </c>
      <c r="G326" s="17">
        <v>96</v>
      </c>
      <c r="H326" s="19">
        <v>0.4247787610619469</v>
      </c>
      <c r="I326" s="21">
        <v>241131</v>
      </c>
      <c r="J326" s="295">
        <v>-0.33465770924488047</v>
      </c>
    </row>
    <row r="327" spans="1:10">
      <c r="A327" s="114">
        <v>1460</v>
      </c>
      <c r="B327" s="33" t="s">
        <v>49</v>
      </c>
      <c r="C327" s="35">
        <v>2</v>
      </c>
      <c r="D327" s="44">
        <v>0.16666666666666666</v>
      </c>
      <c r="E327" s="37">
        <v>154418.69295000003</v>
      </c>
      <c r="F327" s="18">
        <v>17</v>
      </c>
      <c r="G327" s="18">
        <v>59</v>
      </c>
      <c r="H327" s="20">
        <v>0.26106194690265488</v>
      </c>
      <c r="I327" s="22">
        <v>190971</v>
      </c>
      <c r="J327" s="296">
        <v>-0.23670908198812057</v>
      </c>
    </row>
    <row r="328" spans="1:10">
      <c r="A328" s="120" t="s">
        <v>126</v>
      </c>
      <c r="B328" s="33" t="s">
        <v>50</v>
      </c>
      <c r="C328" s="35">
        <v>4</v>
      </c>
      <c r="D328" s="44">
        <v>0.33333333333333331</v>
      </c>
      <c r="E328" s="37">
        <v>170080.34770227273</v>
      </c>
      <c r="F328" s="18">
        <v>16</v>
      </c>
      <c r="G328" s="18">
        <v>71</v>
      </c>
      <c r="H328" s="20">
        <v>0.31415929203539822</v>
      </c>
      <c r="I328" s="22">
        <v>198699</v>
      </c>
      <c r="J328" s="297">
        <v>-0.16826548560345428</v>
      </c>
    </row>
    <row r="329" spans="1:10">
      <c r="A329" s="121" t="s">
        <v>81</v>
      </c>
      <c r="B329" s="34" t="s">
        <v>163</v>
      </c>
      <c r="C329" s="51">
        <v>12</v>
      </c>
      <c r="D329" s="51"/>
      <c r="E329" s="4">
        <v>172764.29553409092</v>
      </c>
      <c r="F329" s="25"/>
      <c r="G329" s="25">
        <v>226</v>
      </c>
      <c r="H329" s="25"/>
      <c r="I329" s="26">
        <v>214705.72566371682</v>
      </c>
      <c r="J329" s="297">
        <v>-0.24276677076109021</v>
      </c>
    </row>
    <row r="330" spans="1:10">
      <c r="A330" s="116"/>
      <c r="B330" s="192"/>
      <c r="C330" s="191"/>
      <c r="D330" s="191"/>
      <c r="E330" s="5"/>
      <c r="F330" s="205" t="s">
        <v>164</v>
      </c>
      <c r="G330" s="184"/>
      <c r="H330" s="184"/>
      <c r="I330" s="185">
        <v>214705.72566371682</v>
      </c>
      <c r="J330" s="283"/>
    </row>
    <row r="331" spans="1:10">
      <c r="A331" s="107"/>
      <c r="B331" s="204"/>
      <c r="C331" s="204"/>
      <c r="D331" s="204"/>
      <c r="E331" s="204"/>
      <c r="F331" s="206" t="s">
        <v>198</v>
      </c>
      <c r="G331" s="188"/>
      <c r="H331" s="188"/>
      <c r="I331" s="189">
        <v>218627</v>
      </c>
      <c r="J331" s="297">
        <v>-0.20977603162422334</v>
      </c>
    </row>
    <row r="332" spans="1:10">
      <c r="A332" s="105" t="s">
        <v>25</v>
      </c>
      <c r="B332" s="32" t="s">
        <v>48</v>
      </c>
      <c r="C332" s="35">
        <v>3</v>
      </c>
      <c r="D332" s="36">
        <v>0.42857142857142855</v>
      </c>
      <c r="E332" s="37">
        <v>135180.90479999999</v>
      </c>
      <c r="F332" s="17">
        <v>2</v>
      </c>
      <c r="G332" s="17">
        <v>9</v>
      </c>
      <c r="H332" s="19">
        <v>0.34615384615384615</v>
      </c>
      <c r="I332" s="21">
        <v>178970</v>
      </c>
      <c r="J332" s="295">
        <v>-0.32392959097874019</v>
      </c>
    </row>
    <row r="333" spans="1:10">
      <c r="A333" s="114">
        <v>2220</v>
      </c>
      <c r="B333" s="33" t="s">
        <v>49</v>
      </c>
      <c r="C333" s="35">
        <v>2</v>
      </c>
      <c r="D333" s="44">
        <v>0.2857142857142857</v>
      </c>
      <c r="E333" s="37">
        <v>105279.38009999999</v>
      </c>
      <c r="F333" s="18">
        <v>4</v>
      </c>
      <c r="G333" s="18">
        <v>10</v>
      </c>
      <c r="H333" s="20">
        <v>0.38461538461538464</v>
      </c>
      <c r="I333" s="22">
        <v>117672</v>
      </c>
      <c r="J333" s="296">
        <v>-0.11771174838063095</v>
      </c>
    </row>
    <row r="334" spans="1:10">
      <c r="A334" s="120" t="s">
        <v>127</v>
      </c>
      <c r="B334" s="33" t="s">
        <v>50</v>
      </c>
      <c r="C334" s="35">
        <v>2</v>
      </c>
      <c r="D334" s="44">
        <v>0.2857142857142857</v>
      </c>
      <c r="E334" s="37">
        <v>103525.05555000002</v>
      </c>
      <c r="F334" s="18">
        <v>4</v>
      </c>
      <c r="G334" s="18">
        <v>7</v>
      </c>
      <c r="H334" s="20">
        <v>0.26923076923076922</v>
      </c>
      <c r="I334" s="22">
        <v>89607</v>
      </c>
      <c r="J334" s="285">
        <v>0.13444142073681811</v>
      </c>
    </row>
    <row r="335" spans="1:10">
      <c r="A335" s="121" t="s">
        <v>82</v>
      </c>
      <c r="B335" s="34" t="s">
        <v>163</v>
      </c>
      <c r="C335" s="51">
        <v>7</v>
      </c>
      <c r="D335" s="51"/>
      <c r="E335" s="4">
        <v>117593.08367142857</v>
      </c>
      <c r="F335" s="25"/>
      <c r="G335" s="25">
        <v>26</v>
      </c>
      <c r="H335" s="25"/>
      <c r="I335" s="26">
        <v>131334.57692307694</v>
      </c>
      <c r="J335" s="297">
        <v>-0.1168563050021208</v>
      </c>
    </row>
    <row r="336" spans="1:10">
      <c r="A336" s="116"/>
      <c r="B336" s="192"/>
      <c r="C336" s="191"/>
      <c r="D336" s="191"/>
      <c r="E336" s="5"/>
      <c r="F336" s="205" t="s">
        <v>164</v>
      </c>
      <c r="G336" s="184"/>
      <c r="H336" s="184"/>
      <c r="I336" s="185">
        <v>131334.57692307694</v>
      </c>
      <c r="J336" s="283"/>
    </row>
    <row r="337" spans="1:10">
      <c r="A337" s="107"/>
      <c r="B337" s="204"/>
      <c r="C337" s="204"/>
      <c r="D337" s="204"/>
      <c r="E337" s="204"/>
      <c r="F337" s="206" t="s">
        <v>198</v>
      </c>
      <c r="G337" s="188"/>
      <c r="H337" s="188"/>
      <c r="I337" s="189">
        <v>135924</v>
      </c>
      <c r="J337" s="297">
        <v>-0.13486151326161261</v>
      </c>
    </row>
    <row r="338" spans="1:10">
      <c r="A338" s="105" t="s">
        <v>24</v>
      </c>
      <c r="B338" s="32" t="s">
        <v>48</v>
      </c>
      <c r="C338" s="35">
        <v>1</v>
      </c>
      <c r="D338" s="36">
        <v>0.1</v>
      </c>
      <c r="E338" s="37">
        <v>147458.97990000001</v>
      </c>
      <c r="F338" s="17">
        <v>19</v>
      </c>
      <c r="G338" s="17">
        <v>197</v>
      </c>
      <c r="H338" s="19">
        <v>0.39009900990099011</v>
      </c>
      <c r="I338" s="21">
        <v>219368.64467005077</v>
      </c>
      <c r="J338" s="295">
        <v>-0.48765877004450076</v>
      </c>
    </row>
    <row r="339" spans="1:10">
      <c r="A339" s="114">
        <v>2500</v>
      </c>
      <c r="B339" s="33" t="s">
        <v>49</v>
      </c>
      <c r="C339" s="35">
        <v>5</v>
      </c>
      <c r="D339" s="44">
        <v>0.5</v>
      </c>
      <c r="E339" s="37">
        <v>134222.50368000002</v>
      </c>
      <c r="F339" s="18">
        <v>19</v>
      </c>
      <c r="G339" s="18">
        <v>158</v>
      </c>
      <c r="H339" s="20">
        <v>0.31287128712871287</v>
      </c>
      <c r="I339" s="22">
        <v>167152.75949367089</v>
      </c>
      <c r="J339" s="296">
        <v>-0.24534079540178982</v>
      </c>
    </row>
    <row r="340" spans="1:10">
      <c r="A340" s="120" t="s">
        <v>83</v>
      </c>
      <c r="B340" s="33" t="s">
        <v>50</v>
      </c>
      <c r="C340" s="35">
        <v>4</v>
      </c>
      <c r="D340" s="44">
        <v>0.4</v>
      </c>
      <c r="E340" s="37">
        <v>139512.86550000001</v>
      </c>
      <c r="F340" s="18">
        <v>19</v>
      </c>
      <c r="G340" s="18">
        <v>150</v>
      </c>
      <c r="H340" s="20">
        <v>0.29702970297029702</v>
      </c>
      <c r="I340" s="22">
        <v>154505.50666666665</v>
      </c>
      <c r="J340" s="297">
        <v>-0.10746421925271571</v>
      </c>
    </row>
    <row r="341" spans="1:10">
      <c r="A341" s="120" t="s">
        <v>128</v>
      </c>
      <c r="B341" s="34" t="s">
        <v>163</v>
      </c>
      <c r="C341" s="51">
        <v>10</v>
      </c>
      <c r="D341" s="51"/>
      <c r="E341" s="4">
        <v>137662.29603000003</v>
      </c>
      <c r="F341" s="25"/>
      <c r="G341" s="25">
        <v>505</v>
      </c>
      <c r="H341" s="25"/>
      <c r="I341" s="26">
        <v>183765.51485148515</v>
      </c>
      <c r="J341" s="297">
        <v>-0.33490084177760687</v>
      </c>
    </row>
    <row r="342" spans="1:10">
      <c r="A342" s="116"/>
      <c r="B342" s="192"/>
      <c r="C342" s="191"/>
      <c r="D342" s="191"/>
      <c r="E342" s="5"/>
      <c r="F342" s="205" t="s">
        <v>164</v>
      </c>
      <c r="G342" s="184"/>
      <c r="H342" s="184"/>
      <c r="I342" s="185">
        <v>183765.51485148515</v>
      </c>
      <c r="J342" s="283"/>
    </row>
    <row r="343" spans="1:10">
      <c r="A343" s="107"/>
      <c r="B343" s="204"/>
      <c r="C343" s="204"/>
      <c r="D343" s="204"/>
      <c r="E343" s="204"/>
      <c r="F343" s="206" t="s">
        <v>198</v>
      </c>
      <c r="G343" s="188"/>
      <c r="H343" s="188"/>
      <c r="I343" s="189">
        <v>167315.4468805072</v>
      </c>
      <c r="J343" s="297">
        <v>-0.1772290090566758</v>
      </c>
    </row>
    <row r="344" spans="1:10">
      <c r="A344" s="105" t="s">
        <v>129</v>
      </c>
      <c r="B344" s="32" t="s">
        <v>48</v>
      </c>
      <c r="C344" s="35">
        <v>2</v>
      </c>
      <c r="D344" s="36">
        <v>0.25</v>
      </c>
      <c r="E344" s="37">
        <v>175290.5601</v>
      </c>
      <c r="F344" s="17">
        <v>5</v>
      </c>
      <c r="G344" s="17">
        <v>23</v>
      </c>
      <c r="H344" s="19">
        <v>0.323943661971831</v>
      </c>
      <c r="I344" s="21">
        <v>203480.91304347827</v>
      </c>
      <c r="J344" s="295">
        <v>-0.16082071349076754</v>
      </c>
    </row>
    <row r="345" spans="1:10">
      <c r="A345" s="114">
        <v>8595</v>
      </c>
      <c r="B345" s="33" t="s">
        <v>49</v>
      </c>
      <c r="C345" s="35">
        <v>1</v>
      </c>
      <c r="D345" s="44">
        <v>0.125</v>
      </c>
      <c r="E345" s="37">
        <v>127344.35520000001</v>
      </c>
      <c r="F345" s="18">
        <v>4</v>
      </c>
      <c r="G345" s="18">
        <v>29</v>
      </c>
      <c r="H345" s="20">
        <v>0.40845070422535212</v>
      </c>
      <c r="I345" s="22">
        <v>153760.72413793104</v>
      </c>
      <c r="J345" s="296">
        <v>-0.20744043892988384</v>
      </c>
    </row>
    <row r="346" spans="1:10">
      <c r="A346" s="120" t="s">
        <v>130</v>
      </c>
      <c r="B346" s="33" t="s">
        <v>50</v>
      </c>
      <c r="C346" s="35">
        <v>5</v>
      </c>
      <c r="D346" s="44">
        <v>0.625</v>
      </c>
      <c r="E346" s="37">
        <v>135981.36414000002</v>
      </c>
      <c r="F346" s="18">
        <v>3</v>
      </c>
      <c r="G346" s="18">
        <v>19</v>
      </c>
      <c r="H346" s="20">
        <v>0.26760563380281688</v>
      </c>
      <c r="I346" s="22">
        <v>149250.73684210525</v>
      </c>
      <c r="J346" s="297">
        <v>-9.7582288470379738E-2</v>
      </c>
    </row>
    <row r="347" spans="1:10">
      <c r="A347" s="120" t="s">
        <v>131</v>
      </c>
      <c r="B347" s="34" t="s">
        <v>163</v>
      </c>
      <c r="C347" s="51">
        <v>8</v>
      </c>
      <c r="D347" s="51"/>
      <c r="E347" s="4">
        <v>144729.03701249999</v>
      </c>
      <c r="F347" s="25"/>
      <c r="G347" s="25">
        <v>71</v>
      </c>
      <c r="H347" s="25"/>
      <c r="I347" s="26">
        <v>168660.36619718309</v>
      </c>
      <c r="J347" s="297">
        <v>-0.16535264573491351</v>
      </c>
    </row>
    <row r="348" spans="1:10">
      <c r="A348" s="116"/>
      <c r="B348" s="192"/>
      <c r="C348" s="191"/>
      <c r="D348" s="191"/>
      <c r="E348" s="5"/>
      <c r="F348" s="205" t="s">
        <v>164</v>
      </c>
      <c r="G348" s="184"/>
      <c r="H348" s="184"/>
      <c r="I348" s="185">
        <v>168660.36619718309</v>
      </c>
      <c r="J348" s="283"/>
    </row>
    <row r="349" spans="1:10">
      <c r="A349" s="107"/>
      <c r="B349" s="204"/>
      <c r="C349" s="204"/>
      <c r="D349" s="204"/>
      <c r="E349" s="204"/>
      <c r="F349" s="206" t="s">
        <v>198</v>
      </c>
      <c r="G349" s="188"/>
      <c r="H349" s="188"/>
      <c r="I349" s="189">
        <v>163372.02930442675</v>
      </c>
      <c r="J349" s="297">
        <v>-0.11411373398066497</v>
      </c>
    </row>
    <row r="350" spans="1:10">
      <c r="A350" s="105" t="s">
        <v>132</v>
      </c>
      <c r="B350" s="32" t="s">
        <v>48</v>
      </c>
      <c r="C350" s="35">
        <v>3</v>
      </c>
      <c r="D350" s="36">
        <v>0.3</v>
      </c>
      <c r="E350" s="37">
        <v>149827.37940000001</v>
      </c>
      <c r="F350" s="17">
        <v>16</v>
      </c>
      <c r="G350" s="17">
        <v>82</v>
      </c>
      <c r="H350" s="19">
        <v>0.41414141414141414</v>
      </c>
      <c r="I350" s="21">
        <v>220007</v>
      </c>
      <c r="J350" s="295">
        <v>-0.46840317758370931</v>
      </c>
    </row>
    <row r="351" spans="1:10">
      <c r="A351" s="114">
        <v>7190</v>
      </c>
      <c r="B351" s="33" t="s">
        <v>49</v>
      </c>
      <c r="C351" s="35">
        <v>4</v>
      </c>
      <c r="D351" s="44">
        <v>0.4</v>
      </c>
      <c r="E351" s="37">
        <v>141306.70882499998</v>
      </c>
      <c r="F351" s="18">
        <v>16</v>
      </c>
      <c r="G351" s="18">
        <v>52</v>
      </c>
      <c r="H351" s="20">
        <v>0.26262626262626265</v>
      </c>
      <c r="I351" s="22">
        <v>164210</v>
      </c>
      <c r="J351" s="296">
        <v>-0.1620821216872611</v>
      </c>
    </row>
    <row r="352" spans="1:10">
      <c r="A352" s="120" t="s">
        <v>133</v>
      </c>
      <c r="B352" s="33" t="s">
        <v>50</v>
      </c>
      <c r="C352" s="35">
        <v>3</v>
      </c>
      <c r="D352" s="44">
        <v>0.3</v>
      </c>
      <c r="E352" s="37">
        <v>138615.44010000001</v>
      </c>
      <c r="F352" s="18">
        <v>16</v>
      </c>
      <c r="G352" s="18">
        <v>64</v>
      </c>
      <c r="H352" s="20">
        <v>0.32323232323232326</v>
      </c>
      <c r="I352" s="22">
        <v>152492</v>
      </c>
      <c r="J352" s="297">
        <v>-0.10010832768693848</v>
      </c>
    </row>
    <row r="353" spans="1:10">
      <c r="A353" s="120"/>
      <c r="B353" s="34" t="s">
        <v>163</v>
      </c>
      <c r="C353" s="51">
        <v>10</v>
      </c>
      <c r="D353" s="51"/>
      <c r="E353" s="4">
        <v>143055.52938000002</v>
      </c>
      <c r="F353" s="25"/>
      <c r="G353" s="25">
        <v>198</v>
      </c>
      <c r="H353" s="25"/>
      <c r="I353" s="26">
        <v>183530.21212121213</v>
      </c>
      <c r="J353" s="297">
        <v>-0.28292987287264337</v>
      </c>
    </row>
    <row r="354" spans="1:10">
      <c r="A354" s="116"/>
      <c r="B354" s="192"/>
      <c r="C354" s="191"/>
      <c r="D354" s="191"/>
      <c r="E354" s="5"/>
      <c r="F354" s="205" t="s">
        <v>164</v>
      </c>
      <c r="G354" s="184"/>
      <c r="H354" s="184"/>
      <c r="I354" s="185">
        <v>183530.21212121213</v>
      </c>
      <c r="J354" s="283"/>
    </row>
    <row r="355" spans="1:10">
      <c r="A355" s="107"/>
      <c r="B355" s="204"/>
      <c r="C355" s="204"/>
      <c r="D355" s="204"/>
      <c r="E355" s="204"/>
      <c r="F355" s="206" t="s">
        <v>198</v>
      </c>
      <c r="G355" s="188"/>
      <c r="H355" s="188"/>
      <c r="I355" s="189">
        <v>177433.7</v>
      </c>
      <c r="J355" s="297">
        <v>-0.1937522050208049</v>
      </c>
    </row>
    <row r="356" spans="1:10">
      <c r="A356" s="108" t="s">
        <v>84</v>
      </c>
      <c r="B356" s="41" t="s">
        <v>48</v>
      </c>
      <c r="C356" s="38">
        <v>14</v>
      </c>
      <c r="D356" s="45">
        <v>0.2413793103448276</v>
      </c>
      <c r="E356" s="48">
        <v>99941.333674675334</v>
      </c>
      <c r="F356" s="52"/>
      <c r="G356" s="52">
        <v>212</v>
      </c>
      <c r="H356" s="53">
        <v>0.36551724137931035</v>
      </c>
      <c r="I356" s="54">
        <v>126116.86320754717</v>
      </c>
      <c r="J356" s="298">
        <v>-0.26190894768402107</v>
      </c>
    </row>
    <row r="357" spans="1:10">
      <c r="A357" s="109"/>
      <c r="B357" s="42" t="s">
        <v>49</v>
      </c>
      <c r="C357" s="39">
        <v>17</v>
      </c>
      <c r="D357" s="46">
        <v>0.29310344827586204</v>
      </c>
      <c r="E357" s="49">
        <v>76997.469147593583</v>
      </c>
      <c r="F357" s="56"/>
      <c r="G357" s="56">
        <v>211</v>
      </c>
      <c r="H357" s="57">
        <v>0.36379310344827587</v>
      </c>
      <c r="I357" s="58">
        <v>86604.905213270147</v>
      </c>
      <c r="J357" s="293">
        <v>-0.12477599812093079</v>
      </c>
    </row>
    <row r="358" spans="1:10">
      <c r="A358" s="109"/>
      <c r="B358" s="42" t="s">
        <v>50</v>
      </c>
      <c r="C358" s="39">
        <v>27</v>
      </c>
      <c r="D358" s="46">
        <v>0.46551724137931033</v>
      </c>
      <c r="E358" s="49">
        <v>65999.991933333324</v>
      </c>
      <c r="F358" s="56"/>
      <c r="G358" s="56">
        <v>157</v>
      </c>
      <c r="H358" s="57">
        <v>0.27068965517241378</v>
      </c>
      <c r="I358" s="58">
        <v>70444.573248407643</v>
      </c>
      <c r="J358" s="294">
        <v>-6.7342149368196852E-2</v>
      </c>
    </row>
    <row r="359" spans="1:10">
      <c r="A359" s="109"/>
      <c r="B359" s="43" t="s">
        <v>163</v>
      </c>
      <c r="C359" s="40">
        <v>58</v>
      </c>
      <c r="D359" s="47"/>
      <c r="E359" s="50">
        <v>77416.128088871468</v>
      </c>
      <c r="F359" s="60"/>
      <c r="G359" s="60">
        <v>580</v>
      </c>
      <c r="H359" s="60"/>
      <c r="I359" s="61">
        <v>96672.772413793107</v>
      </c>
      <c r="J359" s="294">
        <v>-0.24874202314555915</v>
      </c>
    </row>
    <row r="360" spans="1:10">
      <c r="A360" s="202"/>
      <c r="B360" s="196"/>
      <c r="C360" s="197"/>
      <c r="D360" s="198"/>
      <c r="E360" s="199"/>
      <c r="F360" s="207" t="s">
        <v>164</v>
      </c>
      <c r="G360" s="166"/>
      <c r="H360" s="166"/>
      <c r="I360" s="167">
        <v>96672.772413793107</v>
      </c>
      <c r="J360" s="290"/>
    </row>
    <row r="361" spans="1:10">
      <c r="A361" s="203"/>
      <c r="B361" s="168"/>
      <c r="C361" s="169"/>
      <c r="D361" s="170"/>
      <c r="E361" s="171"/>
      <c r="F361" s="208" t="s">
        <v>198</v>
      </c>
      <c r="G361" s="172"/>
      <c r="H361" s="172"/>
      <c r="I361" s="173">
        <v>88619.361228245834</v>
      </c>
      <c r="J361" s="294">
        <v>-0.12641970088815688</v>
      </c>
    </row>
    <row r="362" spans="1:10">
      <c r="A362" s="105" t="s">
        <v>134</v>
      </c>
      <c r="B362" s="32" t="s">
        <v>48</v>
      </c>
      <c r="C362" s="35">
        <v>3</v>
      </c>
      <c r="D362" s="36">
        <v>0.13636363636363635</v>
      </c>
      <c r="E362" s="37">
        <v>107035.83529090909</v>
      </c>
      <c r="F362" s="17">
        <v>10</v>
      </c>
      <c r="G362" s="17">
        <v>72</v>
      </c>
      <c r="H362" s="19">
        <v>0.31858407079646017</v>
      </c>
      <c r="I362" s="21">
        <v>134909.22222222222</v>
      </c>
      <c r="J362" s="295">
        <v>-0.26041172898363424</v>
      </c>
    </row>
    <row r="363" spans="1:10">
      <c r="A363" s="114">
        <v>3520</v>
      </c>
      <c r="B363" s="33" t="s">
        <v>49</v>
      </c>
      <c r="C363" s="35">
        <v>6</v>
      </c>
      <c r="D363" s="44">
        <v>0.27272727272727271</v>
      </c>
      <c r="E363" s="37">
        <v>79805.139899999995</v>
      </c>
      <c r="F363" s="18">
        <v>12</v>
      </c>
      <c r="G363" s="18">
        <v>89</v>
      </c>
      <c r="H363" s="20">
        <v>0.39380530973451328</v>
      </c>
      <c r="I363" s="22">
        <v>87557.932584269656</v>
      </c>
      <c r="J363" s="296">
        <v>-9.7146533343395111E-2</v>
      </c>
    </row>
    <row r="364" spans="1:10">
      <c r="A364" s="120" t="s">
        <v>85</v>
      </c>
      <c r="B364" s="33" t="s">
        <v>50</v>
      </c>
      <c r="C364" s="35">
        <v>13</v>
      </c>
      <c r="D364" s="44">
        <v>0.59090909090909094</v>
      </c>
      <c r="E364" s="37">
        <v>67261.713715384612</v>
      </c>
      <c r="F364" s="18">
        <v>12</v>
      </c>
      <c r="G364" s="18">
        <v>65</v>
      </c>
      <c r="H364" s="20">
        <v>0.28761061946902655</v>
      </c>
      <c r="I364" s="22">
        <v>70906.076923076922</v>
      </c>
      <c r="J364" s="297">
        <v>-5.4181836982526106E-2</v>
      </c>
    </row>
    <row r="365" spans="1:10">
      <c r="A365" s="121" t="s">
        <v>135</v>
      </c>
      <c r="B365" s="34" t="s">
        <v>163</v>
      </c>
      <c r="C365" s="51">
        <v>22</v>
      </c>
      <c r="D365" s="51"/>
      <c r="E365" s="4">
        <v>76106.391980578512</v>
      </c>
      <c r="F365" s="25"/>
      <c r="G365" s="25">
        <v>226</v>
      </c>
      <c r="H365" s="25"/>
      <c r="I365" s="26">
        <v>97854.048672566365</v>
      </c>
      <c r="J365" s="297">
        <v>-0.28575335298430138</v>
      </c>
    </row>
    <row r="366" spans="1:10">
      <c r="A366" s="116"/>
      <c r="B366" s="192"/>
      <c r="C366" s="191"/>
      <c r="D366" s="191"/>
      <c r="E366" s="5"/>
      <c r="F366" s="205" t="s">
        <v>164</v>
      </c>
      <c r="G366" s="184"/>
      <c r="H366" s="184"/>
      <c r="I366" s="185">
        <v>97854.048672566365</v>
      </c>
      <c r="J366" s="283"/>
    </row>
    <row r="367" spans="1:10">
      <c r="A367" s="107"/>
      <c r="B367" s="204"/>
      <c r="C367" s="204"/>
      <c r="D367" s="204"/>
      <c r="E367" s="204"/>
      <c r="F367" s="206" t="s">
        <v>198</v>
      </c>
      <c r="G367" s="188"/>
      <c r="H367" s="188"/>
      <c r="I367" s="189">
        <v>84175.193735103836</v>
      </c>
      <c r="J367" s="297">
        <v>-9.5857240078562098E-2</v>
      </c>
    </row>
    <row r="368" spans="1:10">
      <c r="A368" s="105" t="s">
        <v>86</v>
      </c>
      <c r="B368" s="32" t="s">
        <v>48</v>
      </c>
      <c r="C368" s="35">
        <v>11</v>
      </c>
      <c r="D368" s="36">
        <v>0.30555555555555558</v>
      </c>
      <c r="E368" s="37">
        <v>98006.469597520671</v>
      </c>
      <c r="F368" s="17">
        <v>8</v>
      </c>
      <c r="G368" s="17">
        <v>140</v>
      </c>
      <c r="H368" s="19">
        <v>0.39548022598870058</v>
      </c>
      <c r="I368" s="21">
        <v>121595.07857142857</v>
      </c>
      <c r="J368" s="295">
        <v>-0.24068420248967562</v>
      </c>
    </row>
    <row r="369" spans="1:10">
      <c r="A369" s="114">
        <v>1750</v>
      </c>
      <c r="B369" s="33" t="s">
        <v>49</v>
      </c>
      <c r="C369" s="35">
        <v>11</v>
      </c>
      <c r="D369" s="44">
        <v>0.30555555555555558</v>
      </c>
      <c r="E369" s="37">
        <v>75466.01237355372</v>
      </c>
      <c r="F369" s="18">
        <v>7</v>
      </c>
      <c r="G369" s="18">
        <v>122</v>
      </c>
      <c r="H369" s="20">
        <v>0.34463276836158191</v>
      </c>
      <c r="I369" s="22">
        <v>85909.663934426237</v>
      </c>
      <c r="J369" s="296">
        <v>-0.13838880884784083</v>
      </c>
    </row>
    <row r="370" spans="1:10">
      <c r="A370" s="120" t="s">
        <v>87</v>
      </c>
      <c r="B370" s="33" t="s">
        <v>50</v>
      </c>
      <c r="C370" s="35">
        <v>14</v>
      </c>
      <c r="D370" s="44">
        <v>0.3888888888888889</v>
      </c>
      <c r="E370" s="37">
        <v>64828.393135714294</v>
      </c>
      <c r="F370" s="18">
        <v>6</v>
      </c>
      <c r="G370" s="18">
        <v>92</v>
      </c>
      <c r="H370" s="20">
        <v>0.25988700564971751</v>
      </c>
      <c r="I370" s="22">
        <v>70118.510869565216</v>
      </c>
      <c r="J370" s="297">
        <v>-8.1601864213669204E-2</v>
      </c>
    </row>
    <row r="371" spans="1:10">
      <c r="A371" s="121" t="s">
        <v>136</v>
      </c>
      <c r="B371" s="34" t="s">
        <v>163</v>
      </c>
      <c r="C371" s="51">
        <v>36</v>
      </c>
      <c r="D371" s="51"/>
      <c r="E371" s="4">
        <v>78216.522377272733</v>
      </c>
      <c r="F371" s="25"/>
      <c r="G371" s="25">
        <v>354</v>
      </c>
      <c r="H371" s="25"/>
      <c r="I371" s="26">
        <v>95918.624293785309</v>
      </c>
      <c r="J371" s="297">
        <v>-0.22632177164726838</v>
      </c>
    </row>
    <row r="372" spans="1:10">
      <c r="A372" s="116"/>
      <c r="B372" s="192"/>
      <c r="C372" s="191"/>
      <c r="D372" s="191"/>
      <c r="E372" s="5"/>
      <c r="F372" s="205" t="s">
        <v>164</v>
      </c>
      <c r="G372" s="184"/>
      <c r="H372" s="184"/>
      <c r="I372" s="185">
        <v>95918.624293785309</v>
      </c>
      <c r="J372" s="283"/>
    </row>
    <row r="373" spans="1:10">
      <c r="A373" s="107"/>
      <c r="B373" s="204"/>
      <c r="C373" s="204"/>
      <c r="D373" s="204"/>
      <c r="E373" s="204"/>
      <c r="F373" s="206" t="s">
        <v>198</v>
      </c>
      <c r="G373" s="188"/>
      <c r="H373" s="188"/>
      <c r="I373" s="189">
        <v>90672.536659397665</v>
      </c>
      <c r="J373" s="297">
        <v>-0.13737361654405575</v>
      </c>
    </row>
    <row r="374" spans="1:10">
      <c r="A374" s="108" t="s">
        <v>151</v>
      </c>
      <c r="B374" s="41" t="s">
        <v>48</v>
      </c>
      <c r="C374" s="38">
        <v>3</v>
      </c>
      <c r="D374" s="45">
        <v>0.2</v>
      </c>
      <c r="E374" s="48">
        <v>150339.80473636367</v>
      </c>
      <c r="F374" s="52">
        <v>13</v>
      </c>
      <c r="G374" s="52">
        <v>163</v>
      </c>
      <c r="H374" s="53">
        <v>0.36711711711711714</v>
      </c>
      <c r="I374" s="54">
        <v>125240.8773006135</v>
      </c>
      <c r="J374" s="290">
        <v>0.16694798479859491</v>
      </c>
    </row>
    <row r="375" spans="1:10">
      <c r="A375" s="109"/>
      <c r="B375" s="42" t="s">
        <v>49</v>
      </c>
      <c r="C375" s="39">
        <v>4</v>
      </c>
      <c r="D375" s="46">
        <v>0.26666666666666666</v>
      </c>
      <c r="E375" s="49">
        <v>87463.366425</v>
      </c>
      <c r="F375" s="56">
        <v>13</v>
      </c>
      <c r="G375" s="56">
        <v>136</v>
      </c>
      <c r="H375" s="57">
        <v>0.30630630630630629</v>
      </c>
      <c r="I375" s="58">
        <v>88165.551470588238</v>
      </c>
      <c r="J375" s="293">
        <v>-8.0283331672393685E-3</v>
      </c>
    </row>
    <row r="376" spans="1:10">
      <c r="A376" s="109"/>
      <c r="B376" s="42" t="s">
        <v>50</v>
      </c>
      <c r="C376" s="39">
        <v>8</v>
      </c>
      <c r="D376" s="46">
        <v>0.53333333333333333</v>
      </c>
      <c r="E376" s="49">
        <v>75712.530262500019</v>
      </c>
      <c r="F376" s="56">
        <v>13</v>
      </c>
      <c r="G376" s="56">
        <v>145</v>
      </c>
      <c r="H376" s="57">
        <v>0.32657657657657657</v>
      </c>
      <c r="I376" s="58">
        <v>73720.868965517235</v>
      </c>
      <c r="J376" s="292">
        <v>2.630557042642177E-2</v>
      </c>
    </row>
    <row r="377" spans="1:10">
      <c r="A377" s="109"/>
      <c r="B377" s="43" t="s">
        <v>163</v>
      </c>
      <c r="C377" s="40">
        <v>15</v>
      </c>
      <c r="D377" s="47"/>
      <c r="E377" s="50">
        <v>93771.541467272735</v>
      </c>
      <c r="F377" s="60"/>
      <c r="G377" s="60">
        <v>444</v>
      </c>
      <c r="H377" s="60"/>
      <c r="I377" s="61">
        <v>97059.24324324324</v>
      </c>
      <c r="J377" s="294">
        <v>-3.5060762834083811E-2</v>
      </c>
    </row>
    <row r="378" spans="1:10">
      <c r="A378" s="202"/>
      <c r="B378" s="196"/>
      <c r="C378" s="197"/>
      <c r="D378" s="198"/>
      <c r="E378" s="199"/>
      <c r="F378" s="207" t="s">
        <v>164</v>
      </c>
      <c r="G378" s="166"/>
      <c r="H378" s="166"/>
      <c r="I378" s="167">
        <v>97059.24324324324</v>
      </c>
      <c r="J378" s="290"/>
    </row>
    <row r="379" spans="1:10">
      <c r="A379" s="203"/>
      <c r="B379" s="168"/>
      <c r="C379" s="169"/>
      <c r="D379" s="170"/>
      <c r="E379" s="171"/>
      <c r="F379" s="208" t="s">
        <v>198</v>
      </c>
      <c r="G379" s="172"/>
      <c r="H379" s="172"/>
      <c r="I379" s="173">
        <v>87876.785967222095</v>
      </c>
      <c r="J379" s="292">
        <v>6.7079780344371884E-2</v>
      </c>
    </row>
    <row r="380" spans="1:10">
      <c r="A380" s="105" t="s">
        <v>26</v>
      </c>
      <c r="B380" s="32" t="s">
        <v>48</v>
      </c>
      <c r="C380" s="35">
        <v>1</v>
      </c>
      <c r="D380" s="36">
        <v>0.16666666666666666</v>
      </c>
      <c r="E380" s="37">
        <v>136589.43059999999</v>
      </c>
      <c r="F380" s="17">
        <v>13</v>
      </c>
      <c r="G380" s="17">
        <v>70</v>
      </c>
      <c r="H380" s="19">
        <v>0.35353535353535354</v>
      </c>
      <c r="I380" s="21">
        <v>122917</v>
      </c>
      <c r="J380" s="283">
        <v>0.1000987451220841</v>
      </c>
    </row>
    <row r="381" spans="1:10">
      <c r="A381" s="114">
        <v>8769</v>
      </c>
      <c r="B381" s="33" t="s">
        <v>49</v>
      </c>
      <c r="C381" s="35">
        <v>1</v>
      </c>
      <c r="D381" s="44">
        <v>0.16666666666666666</v>
      </c>
      <c r="E381" s="37">
        <v>85496.267700000011</v>
      </c>
      <c r="F381" s="18">
        <v>13</v>
      </c>
      <c r="G381" s="18">
        <v>60</v>
      </c>
      <c r="H381" s="20">
        <v>0.30303030303030304</v>
      </c>
      <c r="I381" s="22">
        <v>84058</v>
      </c>
      <c r="J381" s="284">
        <v>1.6822578794278887E-2</v>
      </c>
    </row>
    <row r="382" spans="1:10">
      <c r="A382" s="120" t="s">
        <v>137</v>
      </c>
      <c r="B382" s="33" t="s">
        <v>50</v>
      </c>
      <c r="C382" s="35">
        <v>4</v>
      </c>
      <c r="D382" s="44">
        <v>0.66666666666666663</v>
      </c>
      <c r="E382" s="37">
        <v>74642.239575</v>
      </c>
      <c r="F382" s="18">
        <v>13</v>
      </c>
      <c r="G382" s="18">
        <v>68</v>
      </c>
      <c r="H382" s="20">
        <v>0.34343434343434343</v>
      </c>
      <c r="I382" s="22">
        <v>72235</v>
      </c>
      <c r="J382" s="285">
        <v>3.2250366397182151E-2</v>
      </c>
    </row>
    <row r="383" spans="1:10">
      <c r="A383" s="106"/>
      <c r="B383" s="34" t="s">
        <v>163</v>
      </c>
      <c r="C383" s="51">
        <v>6</v>
      </c>
      <c r="D383" s="51"/>
      <c r="E383" s="4">
        <v>86775.776100000003</v>
      </c>
      <c r="F383" s="25"/>
      <c r="G383" s="25">
        <v>198</v>
      </c>
      <c r="H383" s="25"/>
      <c r="I383" s="26">
        <v>93735.606060606064</v>
      </c>
      <c r="J383" s="297">
        <v>-8.0204756135924218E-2</v>
      </c>
    </row>
    <row r="384" spans="1:10">
      <c r="A384" s="116"/>
      <c r="B384" s="192"/>
      <c r="C384" s="191"/>
      <c r="D384" s="191"/>
      <c r="E384" s="5"/>
      <c r="F384" s="205" t="s">
        <v>164</v>
      </c>
      <c r="G384" s="184"/>
      <c r="H384" s="184"/>
      <c r="I384" s="185">
        <v>93735.606060606064</v>
      </c>
      <c r="J384" s="283"/>
    </row>
    <row r="385" spans="1:10">
      <c r="A385" s="107"/>
      <c r="B385" s="204"/>
      <c r="C385" s="204"/>
      <c r="D385" s="204"/>
      <c r="E385" s="204"/>
      <c r="F385" s="206" t="s">
        <v>198</v>
      </c>
      <c r="G385" s="188"/>
      <c r="H385" s="188"/>
      <c r="I385" s="189">
        <v>82652.5</v>
      </c>
      <c r="J385" s="285">
        <v>4.9886889083814799E-2</v>
      </c>
    </row>
    <row r="386" spans="1:10">
      <c r="A386" s="105" t="s">
        <v>27</v>
      </c>
      <c r="B386" s="32" t="s">
        <v>48</v>
      </c>
      <c r="C386" s="35">
        <v>1</v>
      </c>
      <c r="D386" s="36">
        <v>0.5</v>
      </c>
      <c r="E386" s="37">
        <v>171784.18350000004</v>
      </c>
      <c r="F386" s="17"/>
      <c r="G386" s="17"/>
      <c r="H386" s="19"/>
      <c r="I386" s="21"/>
      <c r="J386" s="286"/>
    </row>
    <row r="387" spans="1:10">
      <c r="A387" s="114">
        <v>8770</v>
      </c>
      <c r="B387" s="33" t="s">
        <v>49</v>
      </c>
      <c r="C387" s="35">
        <v>1</v>
      </c>
      <c r="D387" s="44">
        <v>0.5</v>
      </c>
      <c r="E387" s="37">
        <v>84739.161600000007</v>
      </c>
      <c r="F387" s="18"/>
      <c r="G387" s="18"/>
      <c r="H387" s="20"/>
      <c r="I387" s="22"/>
      <c r="J387" s="287"/>
    </row>
    <row r="388" spans="1:10">
      <c r="A388" s="120" t="s">
        <v>138</v>
      </c>
      <c r="B388" s="33" t="s">
        <v>50</v>
      </c>
      <c r="C388" s="35"/>
      <c r="D388" s="44">
        <v>0</v>
      </c>
      <c r="E388" s="37"/>
      <c r="F388" s="18"/>
      <c r="G388" s="18"/>
      <c r="H388" s="20"/>
      <c r="I388" s="22"/>
      <c r="J388" s="287"/>
    </row>
    <row r="389" spans="1:10">
      <c r="A389" s="106"/>
      <c r="B389" s="34" t="s">
        <v>163</v>
      </c>
      <c r="C389" s="51">
        <v>2</v>
      </c>
      <c r="D389" s="51"/>
      <c r="E389" s="4">
        <v>128261.67255000002</v>
      </c>
      <c r="F389" s="25"/>
      <c r="G389" s="25"/>
      <c r="H389" s="25"/>
      <c r="I389" s="26"/>
      <c r="J389" s="288"/>
    </row>
    <row r="390" spans="1:10">
      <c r="A390" s="105" t="s">
        <v>28</v>
      </c>
      <c r="B390" s="32" t="s">
        <v>48</v>
      </c>
      <c r="C390" s="35">
        <v>1</v>
      </c>
      <c r="D390" s="36">
        <v>0.14285714285714285</v>
      </c>
      <c r="E390" s="37">
        <v>142645.80010909092</v>
      </c>
      <c r="F390" s="17">
        <v>2</v>
      </c>
      <c r="G390" s="17">
        <v>3</v>
      </c>
      <c r="H390" s="19">
        <v>0.27272727272727271</v>
      </c>
      <c r="I390" s="21">
        <v>104627</v>
      </c>
      <c r="J390" s="283">
        <v>0.26652589897505125</v>
      </c>
    </row>
    <row r="391" spans="1:10">
      <c r="A391" s="114">
        <v>8771</v>
      </c>
      <c r="B391" s="33" t="s">
        <v>49</v>
      </c>
      <c r="C391" s="35">
        <v>2</v>
      </c>
      <c r="D391" s="44">
        <v>0.2857142857142857</v>
      </c>
      <c r="E391" s="37">
        <v>89809.018199999991</v>
      </c>
      <c r="F391" s="18">
        <v>1</v>
      </c>
      <c r="G391" s="18">
        <v>4</v>
      </c>
      <c r="H391" s="20">
        <v>0.36363636363636365</v>
      </c>
      <c r="I391" s="22">
        <v>108343</v>
      </c>
      <c r="J391" s="296">
        <v>-0.20637105461642838</v>
      </c>
    </row>
    <row r="392" spans="1:10">
      <c r="A392" s="120" t="s">
        <v>139</v>
      </c>
      <c r="B392" s="33" t="s">
        <v>50</v>
      </c>
      <c r="C392" s="35">
        <v>4</v>
      </c>
      <c r="D392" s="44">
        <v>0.5714285714285714</v>
      </c>
      <c r="E392" s="37">
        <v>76782.820950000008</v>
      </c>
      <c r="F392" s="18">
        <v>1</v>
      </c>
      <c r="G392" s="18">
        <v>4</v>
      </c>
      <c r="H392" s="20">
        <v>0.36363636363636365</v>
      </c>
      <c r="I392" s="22">
        <v>67082</v>
      </c>
      <c r="J392" s="285">
        <v>0.12634103344961836</v>
      </c>
    </row>
    <row r="393" spans="1:10">
      <c r="A393" s="106"/>
      <c r="B393" s="34" t="s">
        <v>163</v>
      </c>
      <c r="C393" s="51">
        <v>7</v>
      </c>
      <c r="D393" s="51"/>
      <c r="E393" s="4">
        <v>89913.58861558442</v>
      </c>
      <c r="F393" s="25"/>
      <c r="G393" s="25">
        <v>11</v>
      </c>
      <c r="H393" s="25"/>
      <c r="I393" s="26">
        <v>92325.545454545456</v>
      </c>
      <c r="J393" s="297">
        <v>-2.6825276091171156E-2</v>
      </c>
    </row>
    <row r="394" spans="1:10">
      <c r="A394" s="116"/>
      <c r="B394" s="192"/>
      <c r="C394" s="191"/>
      <c r="D394" s="191"/>
      <c r="E394" s="5"/>
      <c r="F394" s="205" t="s">
        <v>164</v>
      </c>
      <c r="G394" s="184"/>
      <c r="H394" s="184"/>
      <c r="I394" s="185">
        <v>92325.545454545456</v>
      </c>
      <c r="J394" s="283"/>
    </row>
    <row r="395" spans="1:10">
      <c r="A395" s="107"/>
      <c r="B395" s="204"/>
      <c r="C395" s="204"/>
      <c r="D395" s="204"/>
      <c r="E395" s="204"/>
      <c r="F395" s="206" t="s">
        <v>198</v>
      </c>
      <c r="G395" s="188"/>
      <c r="H395" s="188"/>
      <c r="I395" s="189">
        <v>84234.428571428565</v>
      </c>
      <c r="J395" s="285">
        <v>6.7420888827423781E-2</v>
      </c>
    </row>
    <row r="396" spans="1:10">
      <c r="A396" s="108" t="s">
        <v>140</v>
      </c>
      <c r="B396" s="41" t="s">
        <v>48</v>
      </c>
      <c r="C396" s="38">
        <v>6</v>
      </c>
      <c r="D396" s="45">
        <v>0.3</v>
      </c>
      <c r="E396" s="48">
        <v>152855.25840000002</v>
      </c>
      <c r="F396" s="52"/>
      <c r="G396" s="52">
        <v>73</v>
      </c>
      <c r="H396" s="53">
        <v>0.33486238532110091</v>
      </c>
      <c r="I396" s="54">
        <v>156367</v>
      </c>
      <c r="J396" s="298">
        <v>-2.2974293699535422E-2</v>
      </c>
    </row>
    <row r="397" spans="1:10">
      <c r="A397" s="109"/>
      <c r="B397" s="42" t="s">
        <v>49</v>
      </c>
      <c r="C397" s="39">
        <v>6</v>
      </c>
      <c r="D397" s="46">
        <v>0.3</v>
      </c>
      <c r="E397" s="49">
        <v>106496.68810909092</v>
      </c>
      <c r="F397" s="56"/>
      <c r="G397" s="56">
        <v>80</v>
      </c>
      <c r="H397" s="57">
        <v>0.3669724770642202</v>
      </c>
      <c r="I397" s="58">
        <v>104540</v>
      </c>
      <c r="J397" s="291">
        <v>1.8373229664067705E-2</v>
      </c>
    </row>
    <row r="398" spans="1:10">
      <c r="A398" s="109"/>
      <c r="B398" s="42" t="s">
        <v>50</v>
      </c>
      <c r="C398" s="39">
        <v>8</v>
      </c>
      <c r="D398" s="46">
        <v>0.4</v>
      </c>
      <c r="E398" s="49">
        <v>80843.910668181838</v>
      </c>
      <c r="F398" s="56"/>
      <c r="G398" s="56">
        <v>65</v>
      </c>
      <c r="H398" s="57">
        <v>0.29816513761467889</v>
      </c>
      <c r="I398" s="58">
        <v>87134</v>
      </c>
      <c r="J398" s="294">
        <v>-7.7805357012421042E-2</v>
      </c>
    </row>
    <row r="399" spans="1:10">
      <c r="A399" s="109"/>
      <c r="B399" s="43" t="s">
        <v>163</v>
      </c>
      <c r="C399" s="40">
        <v>20</v>
      </c>
      <c r="D399" s="47"/>
      <c r="E399" s="50">
        <v>110143.14822000002</v>
      </c>
      <c r="F399" s="60"/>
      <c r="G399" s="60">
        <v>218</v>
      </c>
      <c r="H399" s="60"/>
      <c r="I399" s="61">
        <v>116705.0504587156</v>
      </c>
      <c r="J399" s="294">
        <v>-5.9576127473756575E-2</v>
      </c>
    </row>
    <row r="400" spans="1:10">
      <c r="A400" s="202"/>
      <c r="B400" s="196"/>
      <c r="C400" s="197"/>
      <c r="D400" s="198"/>
      <c r="E400" s="199"/>
      <c r="F400" s="207" t="s">
        <v>164</v>
      </c>
      <c r="G400" s="166"/>
      <c r="H400" s="166"/>
      <c r="I400" s="167">
        <v>116705.0504587156</v>
      </c>
      <c r="J400" s="290"/>
    </row>
    <row r="401" spans="1:10">
      <c r="A401" s="203"/>
      <c r="B401" s="168"/>
      <c r="C401" s="169"/>
      <c r="D401" s="170"/>
      <c r="E401" s="171"/>
      <c r="F401" s="208" t="s">
        <v>198</v>
      </c>
      <c r="G401" s="172"/>
      <c r="H401" s="172"/>
      <c r="I401" s="173">
        <v>113125.7</v>
      </c>
      <c r="J401" s="294">
        <v>-2.6364935465592522E-2</v>
      </c>
    </row>
    <row r="402" spans="1:10">
      <c r="A402" s="105" t="s">
        <v>29</v>
      </c>
      <c r="B402" s="32" t="s">
        <v>48</v>
      </c>
      <c r="C402" s="35">
        <v>2</v>
      </c>
      <c r="D402" s="36">
        <v>0.14285714285714285</v>
      </c>
      <c r="E402" s="37">
        <v>195078.4240909091</v>
      </c>
      <c r="F402" s="17"/>
      <c r="G402" s="17"/>
      <c r="H402" s="19"/>
      <c r="I402" s="21"/>
      <c r="J402" s="286"/>
    </row>
    <row r="403" spans="1:10">
      <c r="A403" s="114">
        <v>8314</v>
      </c>
      <c r="B403" s="33" t="s">
        <v>49</v>
      </c>
      <c r="C403" s="35">
        <v>5</v>
      </c>
      <c r="D403" s="44">
        <v>0.35714285714285715</v>
      </c>
      <c r="E403" s="37">
        <v>108083.14762909093</v>
      </c>
      <c r="F403" s="18"/>
      <c r="G403" s="18"/>
      <c r="H403" s="20"/>
      <c r="I403" s="22"/>
      <c r="J403" s="287"/>
    </row>
    <row r="404" spans="1:10">
      <c r="A404" s="121" t="s">
        <v>88</v>
      </c>
      <c r="B404" s="33" t="s">
        <v>50</v>
      </c>
      <c r="C404" s="35">
        <v>7</v>
      </c>
      <c r="D404" s="44">
        <v>0.5</v>
      </c>
      <c r="E404" s="37">
        <v>81732.454036363633</v>
      </c>
      <c r="F404" s="18"/>
      <c r="G404" s="18"/>
      <c r="H404" s="20"/>
      <c r="I404" s="22"/>
      <c r="J404" s="287"/>
    </row>
    <row r="405" spans="1:10">
      <c r="A405" s="106"/>
      <c r="B405" s="34" t="s">
        <v>163</v>
      </c>
      <c r="C405" s="51">
        <v>14</v>
      </c>
      <c r="D405" s="51"/>
      <c r="E405" s="4">
        <v>107335.69747012989</v>
      </c>
      <c r="F405" s="25"/>
      <c r="G405" s="25"/>
      <c r="H405" s="25"/>
      <c r="I405" s="26"/>
      <c r="J405" s="288"/>
    </row>
    <row r="406" spans="1:10">
      <c r="A406" s="105" t="s">
        <v>141</v>
      </c>
      <c r="B406" s="32" t="s">
        <v>48</v>
      </c>
      <c r="C406" s="35">
        <v>4</v>
      </c>
      <c r="D406" s="36">
        <v>0.66666666666666663</v>
      </c>
      <c r="E406" s="37">
        <v>131743.67555454545</v>
      </c>
      <c r="F406" s="17">
        <v>5</v>
      </c>
      <c r="G406" s="17">
        <v>73</v>
      </c>
      <c r="H406" s="19">
        <v>0.33486238532110091</v>
      </c>
      <c r="I406" s="21">
        <v>156367</v>
      </c>
      <c r="J406" s="295">
        <v>-0.18690327518044558</v>
      </c>
    </row>
    <row r="407" spans="1:10">
      <c r="A407" s="114" t="s">
        <v>89</v>
      </c>
      <c r="B407" s="33" t="s">
        <v>49</v>
      </c>
      <c r="C407" s="35">
        <v>1</v>
      </c>
      <c r="D407" s="44">
        <v>0.16666666666666666</v>
      </c>
      <c r="E407" s="37">
        <v>98564.390509090925</v>
      </c>
      <c r="F407" s="18">
        <v>5</v>
      </c>
      <c r="G407" s="18">
        <v>80</v>
      </c>
      <c r="H407" s="20">
        <v>0.3669724770642202</v>
      </c>
      <c r="I407" s="22">
        <v>104540</v>
      </c>
      <c r="J407" s="296">
        <v>-6.0626454037251157E-2</v>
      </c>
    </row>
    <row r="408" spans="1:10">
      <c r="A408" s="120" t="s">
        <v>90</v>
      </c>
      <c r="B408" s="33" t="s">
        <v>50</v>
      </c>
      <c r="C408" s="35">
        <v>1</v>
      </c>
      <c r="D408" s="44">
        <v>0.16666666666666666</v>
      </c>
      <c r="E408" s="37">
        <v>74624.107090909092</v>
      </c>
      <c r="F408" s="18">
        <v>6</v>
      </c>
      <c r="G408" s="18">
        <v>65</v>
      </c>
      <c r="H408" s="20">
        <v>0.29816513761467889</v>
      </c>
      <c r="I408" s="22">
        <v>87134</v>
      </c>
      <c r="J408" s="297">
        <v>-0.16763876174559811</v>
      </c>
    </row>
    <row r="409" spans="1:10">
      <c r="A409" s="106"/>
      <c r="B409" s="34" t="s">
        <v>163</v>
      </c>
      <c r="C409" s="51">
        <v>6</v>
      </c>
      <c r="D409" s="51"/>
      <c r="E409" s="4">
        <v>116693.86663636363</v>
      </c>
      <c r="F409" s="25"/>
      <c r="G409" s="25">
        <v>218</v>
      </c>
      <c r="H409" s="25"/>
      <c r="I409" s="26">
        <v>116705.0504587156</v>
      </c>
      <c r="J409" s="285">
        <v>-9.5838990294357516E-5</v>
      </c>
    </row>
    <row r="410" spans="1:10">
      <c r="A410" s="116"/>
      <c r="B410" s="192"/>
      <c r="C410" s="191"/>
      <c r="D410" s="191"/>
      <c r="E410" s="5"/>
      <c r="F410" s="205" t="s">
        <v>164</v>
      </c>
      <c r="G410" s="184"/>
      <c r="H410" s="184"/>
      <c r="I410" s="185">
        <v>116705.0504587156</v>
      </c>
      <c r="J410" s="283"/>
    </row>
    <row r="411" spans="1:10">
      <c r="A411" s="107"/>
      <c r="B411" s="204"/>
      <c r="C411" s="204"/>
      <c r="D411" s="204"/>
      <c r="E411" s="204"/>
      <c r="F411" s="206" t="s">
        <v>198</v>
      </c>
      <c r="G411" s="188"/>
      <c r="H411" s="188"/>
      <c r="I411" s="189">
        <v>136190.33333333334</v>
      </c>
      <c r="J411" s="297">
        <v>-0.14315602451204107</v>
      </c>
    </row>
    <row r="412" spans="1:10">
      <c r="A412" s="108" t="s">
        <v>56</v>
      </c>
      <c r="B412" s="41" t="s">
        <v>48</v>
      </c>
      <c r="C412" s="38">
        <v>332</v>
      </c>
      <c r="D412" s="45">
        <v>0.37770193401592717</v>
      </c>
      <c r="E412" s="48">
        <v>127239</v>
      </c>
      <c r="F412" s="52"/>
      <c r="G412" s="52">
        <v>12173</v>
      </c>
      <c r="H412" s="53">
        <v>0.47173028482852158</v>
      </c>
      <c r="I412" s="54">
        <v>142986</v>
      </c>
      <c r="J412" s="298">
        <v>-0.12375922476599156</v>
      </c>
    </row>
    <row r="413" spans="1:10">
      <c r="A413" s="109"/>
      <c r="B413" s="42" t="s">
        <v>49</v>
      </c>
      <c r="C413" s="39">
        <v>306</v>
      </c>
      <c r="D413" s="46">
        <v>0.34812286689419797</v>
      </c>
      <c r="E413" s="49">
        <v>90318</v>
      </c>
      <c r="F413" s="56"/>
      <c r="G413" s="56">
        <v>7155</v>
      </c>
      <c r="H413" s="57">
        <v>0.27727184654136794</v>
      </c>
      <c r="I413" s="58">
        <v>102228</v>
      </c>
      <c r="J413" s="293">
        <v>-0.13186740184680795</v>
      </c>
    </row>
    <row r="414" spans="1:10">
      <c r="A414" s="109"/>
      <c r="B414" s="42" t="s">
        <v>50</v>
      </c>
      <c r="C414" s="39">
        <v>241</v>
      </c>
      <c r="D414" s="46">
        <v>0.27417519908987487</v>
      </c>
      <c r="E414" s="49">
        <v>86659</v>
      </c>
      <c r="F414" s="56"/>
      <c r="G414" s="56">
        <v>6477</v>
      </c>
      <c r="H414" s="57">
        <v>0.25099786863011042</v>
      </c>
      <c r="I414" s="58">
        <v>92685</v>
      </c>
      <c r="J414" s="294">
        <v>-6.9536920573743055E-2</v>
      </c>
    </row>
    <row r="415" spans="1:10">
      <c r="A415" s="109"/>
      <c r="B415" s="43" t="s">
        <v>163</v>
      </c>
      <c r="C415" s="40">
        <v>879</v>
      </c>
      <c r="D415" s="47"/>
      <c r="E415" s="50">
        <v>103259.9260523322</v>
      </c>
      <c r="F415" s="60"/>
      <c r="G415" s="60">
        <v>25805</v>
      </c>
      <c r="H415" s="60"/>
      <c r="I415" s="61">
        <v>119059</v>
      </c>
      <c r="J415" s="294">
        <v>-0.15300295624520222</v>
      </c>
    </row>
    <row r="416" spans="1:10">
      <c r="A416" s="202"/>
      <c r="B416" s="196"/>
      <c r="C416" s="197"/>
      <c r="D416" s="198"/>
      <c r="E416" s="199"/>
      <c r="F416" s="207" t="s">
        <v>164</v>
      </c>
      <c r="G416" s="166"/>
      <c r="H416" s="166"/>
      <c r="I416" s="167">
        <v>119059.51028870374</v>
      </c>
      <c r="J416" s="290"/>
    </row>
    <row r="417" spans="1:10">
      <c r="A417" s="203"/>
      <c r="B417" s="168"/>
      <c r="C417" s="169"/>
      <c r="D417" s="170"/>
      <c r="E417" s="171"/>
      <c r="F417" s="208" t="s">
        <v>198</v>
      </c>
      <c r="G417" s="172"/>
      <c r="H417" s="172"/>
      <c r="I417" s="173">
        <v>115005.92150170649</v>
      </c>
      <c r="J417" s="294">
        <v>-0.10213383185838822</v>
      </c>
    </row>
    <row r="418" spans="1:10">
      <c r="A418" s="238" t="s">
        <v>168</v>
      </c>
      <c r="B418" s="239"/>
      <c r="C418" s="240"/>
      <c r="D418" s="240"/>
      <c r="E418" s="241"/>
      <c r="F418" s="242"/>
      <c r="G418" s="238"/>
      <c r="H418" s="238"/>
      <c r="I418" s="243"/>
      <c r="J418" s="244"/>
    </row>
    <row r="419" spans="1:10">
      <c r="A419" s="245" t="s">
        <v>169</v>
      </c>
      <c r="B419" s="239"/>
      <c r="C419" s="240"/>
      <c r="D419" s="240"/>
      <c r="E419" s="241"/>
      <c r="F419" s="242"/>
      <c r="G419" s="238"/>
      <c r="H419" s="238"/>
      <c r="I419" s="243"/>
      <c r="J419" s="244"/>
    </row>
    <row r="420" spans="1:10">
      <c r="A420" s="246" t="s">
        <v>170</v>
      </c>
      <c r="B420" s="247"/>
      <c r="C420" s="247"/>
      <c r="D420" s="247"/>
      <c r="E420" s="247"/>
      <c r="F420" s="247"/>
      <c r="G420" s="247"/>
      <c r="H420" s="247"/>
      <c r="I420" s="247"/>
      <c r="J420" s="247"/>
    </row>
    <row r="421" spans="1:10">
      <c r="A421" s="247"/>
      <c r="B421" s="247"/>
      <c r="C421" s="247"/>
      <c r="D421" s="247"/>
      <c r="E421" s="247"/>
      <c r="F421" s="247"/>
      <c r="G421" s="247"/>
      <c r="H421" s="247"/>
      <c r="I421" s="247"/>
      <c r="J421" s="247"/>
    </row>
    <row r="422" spans="1:10">
      <c r="A422" s="247"/>
      <c r="B422" s="247"/>
      <c r="C422" s="247"/>
      <c r="D422" s="247"/>
      <c r="E422" s="247"/>
      <c r="F422" s="247"/>
      <c r="G422" s="247"/>
      <c r="H422" s="247"/>
      <c r="I422" s="247"/>
      <c r="J422" s="247"/>
    </row>
    <row r="423" spans="1:10">
      <c r="A423" s="247"/>
      <c r="B423" s="247"/>
      <c r="C423" s="247"/>
      <c r="D423" s="247"/>
      <c r="E423" s="247"/>
      <c r="F423" s="247"/>
      <c r="G423" s="247"/>
      <c r="H423" s="247"/>
      <c r="I423" s="247"/>
      <c r="J423" s="247"/>
    </row>
    <row r="424" spans="1:10">
      <c r="A424" s="238" t="s">
        <v>171</v>
      </c>
      <c r="B424" s="238"/>
      <c r="C424" s="238"/>
      <c r="D424" s="248"/>
      <c r="E424" s="249"/>
      <c r="F424" s="242"/>
      <c r="G424" s="238"/>
      <c r="H424" s="238"/>
      <c r="I424" s="243"/>
      <c r="J424" s="250"/>
    </row>
    <row r="425" spans="1:10">
      <c r="A425" s="314" t="s">
        <v>172</v>
      </c>
      <c r="B425" s="320"/>
      <c r="C425" s="320"/>
      <c r="D425" s="320"/>
      <c r="E425" s="320"/>
      <c r="F425" s="320"/>
      <c r="G425" s="320"/>
      <c r="H425" s="320"/>
      <c r="I425" s="320"/>
      <c r="J425" s="320"/>
    </row>
    <row r="426" spans="1:10">
      <c r="A426" s="251" t="s">
        <v>173</v>
      </c>
      <c r="B426" s="238"/>
      <c r="C426" s="238"/>
      <c r="D426" s="248"/>
      <c r="E426" s="249"/>
      <c r="F426" s="242"/>
      <c r="G426" s="238"/>
      <c r="H426" s="238"/>
      <c r="I426" s="243"/>
      <c r="J426" s="250"/>
    </row>
    <row r="427" spans="1:10">
      <c r="A427" s="251" t="s">
        <v>174</v>
      </c>
      <c r="B427" s="238"/>
      <c r="C427" s="238"/>
      <c r="D427" s="248"/>
      <c r="E427" s="249"/>
      <c r="F427" s="242"/>
      <c r="G427" s="238"/>
      <c r="H427" s="238"/>
      <c r="I427" s="243"/>
      <c r="J427" s="250"/>
    </row>
    <row r="428" spans="1:10">
      <c r="A428" s="252" t="s">
        <v>175</v>
      </c>
      <c r="B428" s="238"/>
      <c r="C428" s="238"/>
      <c r="D428" s="248"/>
      <c r="E428" s="249"/>
      <c r="F428" s="242"/>
      <c r="G428" s="238"/>
      <c r="H428" s="238"/>
      <c r="I428" s="243"/>
      <c r="J428" s="250"/>
    </row>
    <row r="429" spans="1:10">
      <c r="A429" s="251" t="s">
        <v>176</v>
      </c>
      <c r="B429" s="238"/>
      <c r="C429" s="238"/>
      <c r="D429" s="248"/>
      <c r="E429" s="249"/>
      <c r="F429" s="242"/>
      <c r="G429" s="238"/>
      <c r="H429" s="238"/>
      <c r="I429" s="243"/>
      <c r="J429" s="250"/>
    </row>
    <row r="430" spans="1:10">
      <c r="A430" s="251" t="s">
        <v>177</v>
      </c>
      <c r="B430" s="238"/>
      <c r="C430" s="238"/>
      <c r="D430" s="238"/>
      <c r="E430" s="249"/>
      <c r="F430" s="242"/>
      <c r="G430" s="238"/>
      <c r="H430" s="238"/>
      <c r="I430" s="243"/>
      <c r="J430" s="250"/>
    </row>
    <row r="431" spans="1:10">
      <c r="A431" s="306" t="s">
        <v>200</v>
      </c>
      <c r="B431" s="306"/>
      <c r="C431" s="306"/>
      <c r="D431" s="306"/>
      <c r="E431" s="306"/>
      <c r="F431" s="306"/>
      <c r="G431" s="306"/>
      <c r="H431" s="306"/>
      <c r="I431" s="306"/>
      <c r="J431" s="306"/>
    </row>
    <row r="432" spans="1:10">
      <c r="A432" s="238" t="s">
        <v>178</v>
      </c>
      <c r="B432" s="238"/>
      <c r="C432" s="238"/>
      <c r="D432" s="238"/>
      <c r="E432" s="249"/>
      <c r="F432" s="242"/>
      <c r="G432" s="238"/>
      <c r="H432" s="238"/>
      <c r="I432" s="243"/>
      <c r="J432" s="250"/>
    </row>
    <row r="433" spans="1:10">
      <c r="A433" s="251" t="s">
        <v>201</v>
      </c>
      <c r="B433" s="238"/>
      <c r="C433" s="238"/>
      <c r="D433" s="238"/>
      <c r="E433" s="249"/>
      <c r="F433" s="242"/>
      <c r="G433" s="238"/>
      <c r="H433" s="238"/>
      <c r="I433" s="243"/>
      <c r="J433" s="250"/>
    </row>
    <row r="434" spans="1:10">
      <c r="A434" s="316" t="s">
        <v>179</v>
      </c>
      <c r="B434" s="317"/>
      <c r="C434" s="317"/>
      <c r="D434" s="317"/>
      <c r="E434" s="317"/>
      <c r="F434" s="317"/>
      <c r="G434" s="317"/>
      <c r="H434" s="317"/>
      <c r="I434" s="317"/>
      <c r="J434" s="317"/>
    </row>
    <row r="435" spans="1:10">
      <c r="A435" s="251" t="s">
        <v>180</v>
      </c>
      <c r="B435" s="238"/>
      <c r="C435" s="238"/>
      <c r="D435" s="238"/>
      <c r="E435" s="249"/>
      <c r="F435" s="242"/>
      <c r="G435" s="238"/>
      <c r="H435" s="238"/>
      <c r="I435" s="243"/>
      <c r="J435" s="250"/>
    </row>
    <row r="436" spans="1:10">
      <c r="A436" s="251" t="s">
        <v>181</v>
      </c>
      <c r="B436" s="238"/>
      <c r="C436" s="238"/>
      <c r="D436" s="238"/>
      <c r="E436" s="249"/>
      <c r="F436" s="242"/>
      <c r="G436" s="238"/>
      <c r="H436" s="238"/>
      <c r="I436" s="243"/>
      <c r="J436" s="250"/>
    </row>
    <row r="437" spans="1:10">
      <c r="A437" s="251" t="s">
        <v>182</v>
      </c>
      <c r="B437" s="238"/>
      <c r="C437" s="238"/>
      <c r="D437" s="238"/>
      <c r="E437" s="249"/>
      <c r="F437" s="242"/>
      <c r="G437" s="238"/>
      <c r="H437" s="238"/>
      <c r="I437" s="243"/>
      <c r="J437" s="250"/>
    </row>
    <row r="438" spans="1:10">
      <c r="A438" s="251" t="s">
        <v>183</v>
      </c>
      <c r="B438" s="238"/>
      <c r="C438" s="238"/>
      <c r="D438" s="238"/>
      <c r="E438" s="249"/>
      <c r="F438" s="242"/>
      <c r="G438" s="238"/>
      <c r="H438" s="238"/>
      <c r="I438" s="243"/>
      <c r="J438" s="250"/>
    </row>
    <row r="439" spans="1:10">
      <c r="A439" s="251" t="s">
        <v>184</v>
      </c>
      <c r="B439" s="238"/>
      <c r="C439" s="238"/>
      <c r="D439" s="238"/>
      <c r="E439" s="249"/>
      <c r="F439" s="242"/>
      <c r="G439" s="238"/>
      <c r="H439" s="238"/>
      <c r="I439" s="243"/>
      <c r="J439" s="250"/>
    </row>
    <row r="440" spans="1:10">
      <c r="A440" s="251" t="s">
        <v>185</v>
      </c>
      <c r="B440" s="238"/>
      <c r="C440" s="238"/>
      <c r="D440" s="238"/>
      <c r="E440" s="249"/>
      <c r="F440" s="242"/>
      <c r="G440" s="238"/>
      <c r="H440" s="238"/>
      <c r="I440" s="243"/>
      <c r="J440" s="250"/>
    </row>
  </sheetData>
  <mergeCells count="7">
    <mergeCell ref="A431:J431"/>
    <mergeCell ref="A434:J434"/>
    <mergeCell ref="A3:I3"/>
    <mergeCell ref="C7:E7"/>
    <mergeCell ref="F7:I7"/>
    <mergeCell ref="A10:A13"/>
    <mergeCell ref="A425:J425"/>
  </mergeCells>
  <pageMargins left="0.7" right="0.7" top="0.75" bottom="0.75" header="0.3" footer="0.3"/>
  <pageSetup scale="68"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WSU Hi Lo Avg Med Sal F17</vt:lpstr>
      <vt:lpstr>F17 LegPeer Avg</vt:lpstr>
      <vt:lpstr>F17 LegPeer Avg WSUrankmix</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Warfel, William James</dc:creator>
  <cp:lastModifiedBy>Selk, Steve</cp:lastModifiedBy>
  <cp:lastPrinted>2019-04-22T18:25:49Z</cp:lastPrinted>
  <dcterms:created xsi:type="dcterms:W3CDTF">2018-09-26T19:46:04Z</dcterms:created>
  <dcterms:modified xsi:type="dcterms:W3CDTF">2019-04-23T17:53:41Z</dcterms:modified>
</cp:coreProperties>
</file>