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C:\Users\njohnson\Documents\Nils\Economics\EnterpriseBudgets\"/>
    </mc:Choice>
  </mc:AlternateContent>
  <bookViews>
    <workbookView xWindow="0" yWindow="0" windowWidth="14380" windowHeight="6800" firstSheet="1" activeTab="2"/>
  </bookViews>
  <sheets>
    <sheet name="Introduction" sheetId="26" r:id="rId1"/>
    <sheet name="East &amp; Central High Production" sheetId="7" r:id="rId2"/>
    <sheet name="Central &amp; East Mid Production" sheetId="24" r:id="rId3"/>
    <sheet name="Central &amp; West Low Production" sheetId="25" r:id="rId4"/>
    <sheet name="ComparisonInstructions" sheetId="15" state="hidden" r:id="rId5"/>
    <sheet name="Budget Template" sheetId="11" state="hidden" r:id="rId6"/>
    <sheet name="Sheet1" sheetId="17" state="hidden" r:id="rId7"/>
  </sheets>
  <definedNames>
    <definedName name="_xlnm.Print_Area" localSheetId="2">'Central &amp; East Mid Production'!$A$1:$E$32</definedName>
    <definedName name="_xlnm.Print_Area" localSheetId="3">'Central &amp; West Low Production'!$A$1:$E$32</definedName>
    <definedName name="_xlnm.Print_Area" localSheetId="1">'East &amp; Central High Production'!$A$1:$E$32</definedName>
    <definedName name="_xlnm.Print_Area" localSheetId="0">Introduction!$A$1:$J$28</definedName>
  </definedNames>
  <calcPr calcId="152511" iterate="1"/>
</workbook>
</file>

<file path=xl/calcChain.xml><?xml version="1.0" encoding="utf-8"?>
<calcChain xmlns="http://schemas.openxmlformats.org/spreadsheetml/2006/main">
  <c r="H43" i="25" l="1"/>
  <c r="H42" i="25"/>
  <c r="H41" i="25"/>
  <c r="H40" i="25"/>
  <c r="H43" i="24"/>
  <c r="H42" i="24"/>
  <c r="H41" i="24"/>
  <c r="H40" i="24"/>
  <c r="G58" i="25" l="1"/>
  <c r="G58" i="25" a="1"/>
  <c r="F58" i="25" a="1"/>
  <c r="F58" i="25" s="1"/>
  <c r="E58" i="25"/>
  <c r="E58" i="25" a="1"/>
  <c r="D58" i="25" a="1"/>
  <c r="D58" i="25" s="1"/>
  <c r="C58" i="25"/>
  <c r="C58" i="25" a="1"/>
  <c r="B58" i="25" a="1"/>
  <c r="B58" i="25" s="1"/>
  <c r="G35" i="25"/>
  <c r="F35" i="25"/>
  <c r="E35" i="25"/>
  <c r="D35" i="25"/>
  <c r="C35" i="25"/>
  <c r="B35" i="25"/>
  <c r="G13" i="25"/>
  <c r="F13" i="25"/>
  <c r="E13" i="25"/>
  <c r="D13" i="25"/>
  <c r="C13" i="25"/>
  <c r="B13" i="25"/>
  <c r="G12" i="25"/>
  <c r="F12" i="25"/>
  <c r="E12" i="25"/>
  <c r="E19" i="25" s="1"/>
  <c r="D12" i="25"/>
  <c r="C12" i="25"/>
  <c r="B12" i="25"/>
  <c r="G11" i="25"/>
  <c r="F11" i="25"/>
  <c r="E11" i="25"/>
  <c r="D11" i="25"/>
  <c r="C11" i="25"/>
  <c r="B11" i="25"/>
  <c r="F8" i="25"/>
  <c r="G6" i="25"/>
  <c r="G8" i="25" s="1"/>
  <c r="F6" i="25"/>
  <c r="E6" i="25"/>
  <c r="E8" i="25" s="1"/>
  <c r="D6" i="25"/>
  <c r="D8" i="25" s="1"/>
  <c r="C6" i="25"/>
  <c r="C8" i="25" s="1"/>
  <c r="B6" i="25"/>
  <c r="B8" i="25" s="1"/>
  <c r="G19" i="25" l="1"/>
  <c r="D19" i="25"/>
  <c r="D22" i="25" s="1"/>
  <c r="D23" i="25" s="1"/>
  <c r="E22" i="25"/>
  <c r="E24" i="25" s="1"/>
  <c r="G22" i="25"/>
  <c r="G23" i="25" s="1"/>
  <c r="B19" i="25"/>
  <c r="B22" i="25" s="1"/>
  <c r="F19" i="25"/>
  <c r="F22" i="25" s="1"/>
  <c r="C19" i="25"/>
  <c r="C22" i="25" s="1"/>
  <c r="E23" i="25" l="1"/>
  <c r="E30" i="25"/>
  <c r="E31" i="25" s="1"/>
  <c r="E32" i="25"/>
  <c r="B24" i="25"/>
  <c r="B30" i="25"/>
  <c r="B23" i="25"/>
  <c r="C30" i="25"/>
  <c r="C24" i="25"/>
  <c r="C23" i="25"/>
  <c r="F24" i="25"/>
  <c r="F30" i="25"/>
  <c r="F23" i="25"/>
  <c r="D30" i="25"/>
  <c r="D24" i="25"/>
  <c r="G24" i="25"/>
  <c r="G30" i="25"/>
  <c r="C31" i="25" l="1"/>
  <c r="C32" i="25"/>
  <c r="D31" i="25"/>
  <c r="D32" i="25"/>
  <c r="B31" i="25"/>
  <c r="B32" i="25"/>
  <c r="F31" i="25"/>
  <c r="F32" i="25"/>
  <c r="G31" i="25"/>
  <c r="G32" i="25"/>
  <c r="G58" i="24" l="1" a="1"/>
  <c r="G58" i="24" s="1"/>
  <c r="F58" i="24" a="1"/>
  <c r="F58" i="24" s="1"/>
  <c r="E58" i="24" a="1"/>
  <c r="E58" i="24" s="1"/>
  <c r="D58" i="24" a="1"/>
  <c r="D58" i="24" s="1"/>
  <c r="C58" i="24" a="1"/>
  <c r="C58" i="24" s="1"/>
  <c r="B58" i="24" a="1"/>
  <c r="B58" i="24" s="1"/>
  <c r="G35" i="24"/>
  <c r="F35" i="24"/>
  <c r="E35" i="24"/>
  <c r="D35" i="24"/>
  <c r="C35" i="24"/>
  <c r="B35" i="24"/>
  <c r="G13" i="24"/>
  <c r="F13" i="24"/>
  <c r="E13" i="24"/>
  <c r="D13" i="24"/>
  <c r="C13" i="24"/>
  <c r="B13" i="24"/>
  <c r="G12" i="24"/>
  <c r="G19" i="24" s="1"/>
  <c r="F12" i="24"/>
  <c r="F19" i="24" s="1"/>
  <c r="E12" i="24"/>
  <c r="D12" i="24"/>
  <c r="C12" i="24"/>
  <c r="B12" i="24"/>
  <c r="G11" i="24"/>
  <c r="F11" i="24"/>
  <c r="E11" i="24"/>
  <c r="D11" i="24"/>
  <c r="C11" i="24"/>
  <c r="B11" i="24"/>
  <c r="G8" i="24"/>
  <c r="F8" i="24"/>
  <c r="G6" i="24"/>
  <c r="F6" i="24"/>
  <c r="E6" i="24"/>
  <c r="E8" i="24" s="1"/>
  <c r="D6" i="24"/>
  <c r="D8" i="24" s="1"/>
  <c r="C6" i="24"/>
  <c r="C8" i="24" s="1"/>
  <c r="B6" i="24"/>
  <c r="B8" i="24" s="1"/>
  <c r="D19" i="24" l="1"/>
  <c r="E19" i="24"/>
  <c r="E22" i="24" s="1"/>
  <c r="C19" i="24"/>
  <c r="B19" i="24"/>
  <c r="B22" i="24"/>
  <c r="B23" i="24" s="1"/>
  <c r="F22" i="24"/>
  <c r="C22" i="24"/>
  <c r="C23" i="24" s="1"/>
  <c r="G22" i="24"/>
  <c r="G23" i="24" s="1"/>
  <c r="D22" i="24"/>
  <c r="D23" i="24" s="1"/>
  <c r="F23" i="24"/>
  <c r="C24" i="24" l="1"/>
  <c r="C30" i="24"/>
  <c r="F24" i="24"/>
  <c r="F30" i="24"/>
  <c r="G24" i="24"/>
  <c r="G30" i="24"/>
  <c r="E30" i="24"/>
  <c r="E24" i="24"/>
  <c r="D24" i="24"/>
  <c r="D30" i="24"/>
  <c r="E23" i="24"/>
  <c r="B24" i="24"/>
  <c r="B30" i="24"/>
  <c r="E31" i="24" l="1"/>
  <c r="E32" i="24"/>
  <c r="D31" i="24"/>
  <c r="D32" i="24"/>
  <c r="G31" i="24"/>
  <c r="G32" i="24"/>
  <c r="C31" i="24"/>
  <c r="C32" i="24"/>
  <c r="F31" i="24"/>
  <c r="F32" i="24"/>
  <c r="B31" i="24"/>
  <c r="B32" i="24"/>
  <c r="G13" i="7" l="1"/>
  <c r="F13" i="7"/>
  <c r="E13" i="7"/>
  <c r="D13" i="7"/>
  <c r="G12" i="7"/>
  <c r="F12" i="7"/>
  <c r="E12" i="7"/>
  <c r="D12" i="7"/>
  <c r="G11" i="7"/>
  <c r="F11" i="7"/>
  <c r="E11" i="7"/>
  <c r="D11" i="7"/>
  <c r="G6" i="7"/>
  <c r="G8" i="7" s="1"/>
  <c r="F6" i="7"/>
  <c r="F8" i="7" s="1"/>
  <c r="E6" i="7"/>
  <c r="E8" i="7" s="1"/>
  <c r="D6" i="7"/>
  <c r="D8" i="7" s="1"/>
  <c r="C13" i="7"/>
  <c r="C12" i="7"/>
  <c r="C11" i="7"/>
  <c r="C6" i="7"/>
  <c r="C8" i="7" s="1"/>
  <c r="B13" i="7"/>
  <c r="B12" i="7"/>
  <c r="B11" i="7"/>
  <c r="G35" i="7"/>
  <c r="F35" i="7"/>
  <c r="E35" i="7"/>
  <c r="D35" i="7"/>
  <c r="C35" i="7"/>
  <c r="B35" i="7"/>
  <c r="G58" i="7" a="1"/>
  <c r="G58" i="7" s="1"/>
  <c r="F58" i="7" a="1"/>
  <c r="F58" i="7" s="1"/>
  <c r="E58" i="7" a="1"/>
  <c r="E58" i="7" s="1"/>
  <c r="D58" i="7" a="1"/>
  <c r="D58" i="7" s="1"/>
  <c r="C58" i="7" a="1"/>
  <c r="C58" i="7" s="1"/>
  <c r="B58" i="7" a="1"/>
  <c r="B58" i="7" s="1"/>
  <c r="F19" i="7" l="1"/>
  <c r="F22" i="7" s="1"/>
  <c r="G19" i="7"/>
  <c r="G22" i="7" s="1"/>
  <c r="D19" i="7"/>
  <c r="D22" i="7" s="1"/>
  <c r="E19" i="7"/>
  <c r="E22" i="7" s="1"/>
  <c r="C19" i="7"/>
  <c r="C22" i="7" s="1"/>
  <c r="B6" i="7"/>
  <c r="F30" i="7" l="1"/>
  <c r="F24" i="7"/>
  <c r="F23" i="7"/>
  <c r="E30" i="7"/>
  <c r="E24" i="7"/>
  <c r="E23" i="7"/>
  <c r="G30" i="7"/>
  <c r="G24" i="7"/>
  <c r="G23" i="7"/>
  <c r="D30" i="7"/>
  <c r="D24" i="7"/>
  <c r="D23" i="7"/>
  <c r="C30" i="7"/>
  <c r="C24" i="7"/>
  <c r="C23" i="7"/>
  <c r="C20" i="11"/>
  <c r="C29" i="11"/>
  <c r="C30" i="11"/>
  <c r="B20" i="11"/>
  <c r="B29" i="11" s="1"/>
  <c r="B30" i="11" s="1"/>
  <c r="C5" i="11"/>
  <c r="C7" i="11" s="1"/>
  <c r="B5" i="11"/>
  <c r="B7" i="11"/>
  <c r="C22" i="11"/>
  <c r="B22" i="11"/>
  <c r="D31" i="7" l="1"/>
  <c r="D32" i="7"/>
  <c r="F31" i="7"/>
  <c r="F32" i="7"/>
  <c r="E31" i="7"/>
  <c r="E32" i="7"/>
  <c r="G31" i="7"/>
  <c r="G32" i="7"/>
  <c r="C31" i="7"/>
  <c r="C32" i="7"/>
  <c r="B19" i="7"/>
  <c r="B31" i="11"/>
  <c r="C31" i="11"/>
  <c r="C21" i="11"/>
  <c r="B21" i="11"/>
  <c r="B8" i="7" l="1"/>
  <c r="B22" i="7" l="1"/>
  <c r="B24" i="7" l="1"/>
  <c r="B23" i="7"/>
  <c r="B30" i="7"/>
  <c r="B31" i="7" l="1"/>
  <c r="B32" i="7"/>
</calcChain>
</file>

<file path=xl/comments1.xml><?xml version="1.0" encoding="utf-8"?>
<comments xmlns="http://schemas.openxmlformats.org/spreadsheetml/2006/main">
  <authors>
    <author>Jack</author>
  </authors>
  <commentList>
    <comment ref="D1" authorId="0" shapeId="0">
      <text>
        <r>
          <rPr>
            <sz val="14"/>
            <color indexed="81"/>
            <rFont val="Tahoma"/>
            <family val="2"/>
          </rPr>
          <t>Use Yellow Cells for your specific inputs.</t>
        </r>
        <r>
          <rPr>
            <sz val="9"/>
            <color indexed="81"/>
            <rFont val="Tahoma"/>
            <family val="2"/>
          </rPr>
          <t xml:space="preserve">
</t>
        </r>
      </text>
    </comment>
    <comment ref="B4" authorId="0" shapeId="0">
      <text>
        <r>
          <rPr>
            <sz val="12"/>
            <color indexed="81"/>
            <rFont val="Tahoma"/>
            <family val="2"/>
          </rPr>
          <t>Enter your yield estimate or yield goal. One method of setting a yield goal is to use a 5 year olympic average and increase 10 to 15% for advances in technologies.</t>
        </r>
        <r>
          <rPr>
            <sz val="9"/>
            <color indexed="81"/>
            <rFont val="Tahoma"/>
            <family val="2"/>
          </rPr>
          <t xml:space="preserve">
</t>
        </r>
      </text>
    </comment>
    <comment ref="C4" authorId="0" shapeId="0">
      <text>
        <r>
          <rPr>
            <sz val="12"/>
            <color indexed="81"/>
            <rFont val="Tahoma"/>
            <family val="2"/>
          </rPr>
          <t>Enter your yield estimate or yield goal.</t>
        </r>
        <r>
          <rPr>
            <sz val="9"/>
            <color indexed="81"/>
            <rFont val="Tahoma"/>
            <family val="2"/>
          </rPr>
          <t xml:space="preserve">
</t>
        </r>
      </text>
    </comment>
    <comment ref="D4" authorId="0" shapeId="0">
      <text>
        <r>
          <rPr>
            <sz val="12"/>
            <color indexed="81"/>
            <rFont val="Tahoma"/>
            <family val="2"/>
          </rPr>
          <t>Enter your yield estimate or yield goal.</t>
        </r>
        <r>
          <rPr>
            <sz val="9"/>
            <color indexed="81"/>
            <rFont val="Tahoma"/>
            <family val="2"/>
          </rPr>
          <t xml:space="preserve">
</t>
        </r>
      </text>
    </comment>
    <comment ref="E4" authorId="0" shapeId="0">
      <text>
        <r>
          <rPr>
            <sz val="12"/>
            <color indexed="81"/>
            <rFont val="Tahoma"/>
            <family val="2"/>
          </rPr>
          <t>Enter your yield estimate or yield goal.</t>
        </r>
        <r>
          <rPr>
            <sz val="9"/>
            <color indexed="81"/>
            <rFont val="Tahoma"/>
            <family val="2"/>
          </rPr>
          <t xml:space="preserve">
</t>
        </r>
      </text>
    </comment>
    <comment ref="F4" authorId="0" shapeId="0">
      <text>
        <r>
          <rPr>
            <sz val="12"/>
            <color indexed="81"/>
            <rFont val="Tahoma"/>
            <family val="2"/>
          </rPr>
          <t>Enter your yield goal for the 1st year of establishment.</t>
        </r>
        <r>
          <rPr>
            <sz val="9"/>
            <color indexed="81"/>
            <rFont val="Tahoma"/>
            <family val="2"/>
          </rPr>
          <t xml:space="preserve">
</t>
        </r>
      </text>
    </comment>
    <comment ref="G4" authorId="0" shapeId="0">
      <text>
        <r>
          <rPr>
            <sz val="12"/>
            <color indexed="81"/>
            <rFont val="Tahoma"/>
            <family val="2"/>
          </rPr>
          <t>Enter yield estimate or goal for established stand</t>
        </r>
        <r>
          <rPr>
            <sz val="9"/>
            <color indexed="81"/>
            <rFont val="Tahoma"/>
            <family val="2"/>
          </rPr>
          <t xml:space="preserve">
</t>
        </r>
      </text>
    </comment>
    <comment ref="A5" authorId="0" shapeId="0">
      <text>
        <r>
          <rPr>
            <sz val="12"/>
            <color indexed="81"/>
            <rFont val="Tahoma"/>
            <family val="2"/>
          </rPr>
          <t xml:space="preserve">The estimated selling price is what you expect to receive for crop at harvest. </t>
        </r>
        <r>
          <rPr>
            <sz val="9"/>
            <color indexed="81"/>
            <rFont val="Tahoma"/>
            <family val="2"/>
          </rPr>
          <t xml:space="preserve">
</t>
        </r>
      </text>
    </comment>
    <comment ref="A7" authorId="0" shapeId="0">
      <text>
        <r>
          <rPr>
            <sz val="12"/>
            <color indexed="81"/>
            <rFont val="Tahoma"/>
            <family val="2"/>
          </rPr>
          <t>Other income may include government payments, sale of crop residue, or other income per acre.</t>
        </r>
        <r>
          <rPr>
            <sz val="9"/>
            <color indexed="81"/>
            <rFont val="Tahoma"/>
            <family val="2"/>
          </rPr>
          <t xml:space="preserve">
</t>
        </r>
      </text>
    </comment>
    <comment ref="A14" authorId="0" shapeId="0">
      <text>
        <r>
          <rPr>
            <sz val="12"/>
            <color indexed="81"/>
            <rFont val="Tahoma"/>
            <family val="2"/>
          </rPr>
          <t xml:space="preserve">Crop insurance includes Federal Crop Insurance and any additional coverage purchased.
</t>
        </r>
      </text>
    </comment>
    <comment ref="A15" authorId="0" shapeId="0">
      <text>
        <r>
          <rPr>
            <sz val="12"/>
            <color indexed="81"/>
            <rFont val="Tahoma"/>
            <family val="2"/>
          </rPr>
          <t xml:space="preserve">Fuel  and  oil estimates for crop production. Enter your estimates based on your specific records and using any adjustments for changes in practices or prices.
</t>
        </r>
      </text>
    </comment>
    <comment ref="A16" authorId="0" shapeId="0">
      <text>
        <r>
          <rPr>
            <sz val="12"/>
            <color indexed="81"/>
            <rFont val="Tahoma"/>
            <family val="2"/>
          </rPr>
          <t xml:space="preserve">Repair estimates are best  made from your specific records. </t>
        </r>
      </text>
    </comment>
    <comment ref="A18" authorId="0" shapeId="0">
      <text>
        <r>
          <rPr>
            <sz val="12"/>
            <color indexed="81"/>
            <rFont val="Tahoma"/>
            <family val="2"/>
          </rPr>
          <t>Drying costs vary from year to year. Estimate your drying cost based on your specific records and circumstances.</t>
        </r>
        <r>
          <rPr>
            <sz val="9"/>
            <color indexed="81"/>
            <rFont val="Tahoma"/>
            <family val="2"/>
          </rPr>
          <t xml:space="preserve">
</t>
        </r>
      </text>
    </comment>
    <comment ref="A20" authorId="0" shapeId="0">
      <text>
        <r>
          <rPr>
            <sz val="12"/>
            <color indexed="81"/>
            <rFont val="Tahoma"/>
            <family val="2"/>
          </rPr>
          <t>Enter other variable costs specific to your crops and farm experience.</t>
        </r>
        <r>
          <rPr>
            <sz val="9"/>
            <color indexed="81"/>
            <rFont val="Tahoma"/>
            <family val="2"/>
          </rPr>
          <t xml:space="preserve">
</t>
        </r>
      </text>
    </comment>
    <comment ref="A27" authorId="0" shapeId="0">
      <text>
        <r>
          <rPr>
            <sz val="12"/>
            <color indexed="81"/>
            <rFont val="Tahoma"/>
            <family val="2"/>
          </rPr>
          <t>Machinery ownership costs includes economic depreciation of machinery and buildings plus insurance. These cost are best estimated from your farm specific records.</t>
        </r>
        <r>
          <rPr>
            <sz val="9"/>
            <color indexed="81"/>
            <rFont val="Tahoma"/>
            <family val="2"/>
          </rPr>
          <t xml:space="preserve">
</t>
        </r>
      </text>
    </comment>
    <comment ref="A28" authorId="0" shapeId="0">
      <text>
        <r>
          <rPr>
            <sz val="9"/>
            <color indexed="81"/>
            <rFont val="Tahoma"/>
            <family val="2"/>
          </rPr>
          <t xml:space="preserve">Management Charge is the withdraws or management charges attributed to each crop. This cost is best estimated from farm specific records. This cost is higher than direct labor involved in operating machinery as it also includes all general labor and withdraws from the farm business.
</t>
        </r>
      </text>
    </comment>
    <comment ref="A32" authorId="0" shapeId="0">
      <text>
        <r>
          <rPr>
            <sz val="12"/>
            <color indexed="81"/>
            <rFont val="Tahoma"/>
            <family val="2"/>
          </rPr>
          <t>The return to land is the amount available for rent after deducting all costs listed on spreadsheet.</t>
        </r>
        <r>
          <rPr>
            <sz val="9"/>
            <color indexed="81"/>
            <rFont val="Tahoma"/>
            <family val="2"/>
          </rPr>
          <t xml:space="preserve">
</t>
        </r>
      </text>
    </comment>
  </commentList>
</comments>
</file>

<file path=xl/comments2.xml><?xml version="1.0" encoding="utf-8"?>
<comments xmlns="http://schemas.openxmlformats.org/spreadsheetml/2006/main">
  <authors>
    <author>Jack</author>
  </authors>
  <commentList>
    <comment ref="D1" authorId="0" shapeId="0">
      <text>
        <r>
          <rPr>
            <sz val="14"/>
            <color indexed="81"/>
            <rFont val="Tahoma"/>
            <family val="2"/>
          </rPr>
          <t>Use Yellow Cells for your specific inputs.</t>
        </r>
        <r>
          <rPr>
            <sz val="9"/>
            <color indexed="81"/>
            <rFont val="Tahoma"/>
            <family val="2"/>
          </rPr>
          <t xml:space="preserve">
</t>
        </r>
      </text>
    </comment>
    <comment ref="B4" authorId="0" shapeId="0">
      <text>
        <r>
          <rPr>
            <sz val="12"/>
            <color indexed="81"/>
            <rFont val="Tahoma"/>
            <family val="2"/>
          </rPr>
          <t>Enter your yield estimate or yield goal. One method of setting a yield goal is to use a 5 year olympic average and increase 10 to 15% for advances in technologies.</t>
        </r>
        <r>
          <rPr>
            <sz val="9"/>
            <color indexed="81"/>
            <rFont val="Tahoma"/>
            <family val="2"/>
          </rPr>
          <t xml:space="preserve">
</t>
        </r>
      </text>
    </comment>
    <comment ref="C4" authorId="0" shapeId="0">
      <text>
        <r>
          <rPr>
            <sz val="12"/>
            <color indexed="81"/>
            <rFont val="Tahoma"/>
            <family val="2"/>
          </rPr>
          <t>Enter your yield estimate or yield goal.</t>
        </r>
        <r>
          <rPr>
            <sz val="9"/>
            <color indexed="81"/>
            <rFont val="Tahoma"/>
            <family val="2"/>
          </rPr>
          <t xml:space="preserve">
</t>
        </r>
      </text>
    </comment>
    <comment ref="D4" authorId="0" shapeId="0">
      <text>
        <r>
          <rPr>
            <sz val="12"/>
            <color indexed="81"/>
            <rFont val="Tahoma"/>
            <family val="2"/>
          </rPr>
          <t>Enter your yield estimate or yield goal.</t>
        </r>
        <r>
          <rPr>
            <sz val="9"/>
            <color indexed="81"/>
            <rFont val="Tahoma"/>
            <family val="2"/>
          </rPr>
          <t xml:space="preserve">
</t>
        </r>
      </text>
    </comment>
    <comment ref="E4" authorId="0" shapeId="0">
      <text>
        <r>
          <rPr>
            <sz val="12"/>
            <color indexed="81"/>
            <rFont val="Tahoma"/>
            <family val="2"/>
          </rPr>
          <t>Enter your yield estimate or yield goal.</t>
        </r>
        <r>
          <rPr>
            <sz val="9"/>
            <color indexed="81"/>
            <rFont val="Tahoma"/>
            <family val="2"/>
          </rPr>
          <t xml:space="preserve">
</t>
        </r>
      </text>
    </comment>
    <comment ref="F4" authorId="0" shapeId="0">
      <text>
        <r>
          <rPr>
            <sz val="12"/>
            <color indexed="81"/>
            <rFont val="Tahoma"/>
            <family val="2"/>
          </rPr>
          <t>Enter your yield goal for the 1st year of establishment.</t>
        </r>
        <r>
          <rPr>
            <sz val="9"/>
            <color indexed="81"/>
            <rFont val="Tahoma"/>
            <family val="2"/>
          </rPr>
          <t xml:space="preserve">
</t>
        </r>
      </text>
    </comment>
    <comment ref="G4" authorId="0" shapeId="0">
      <text>
        <r>
          <rPr>
            <sz val="12"/>
            <color indexed="81"/>
            <rFont val="Tahoma"/>
            <family val="2"/>
          </rPr>
          <t>Enter yield estimate or goal for established stand</t>
        </r>
        <r>
          <rPr>
            <sz val="9"/>
            <color indexed="81"/>
            <rFont val="Tahoma"/>
            <family val="2"/>
          </rPr>
          <t xml:space="preserve">
</t>
        </r>
      </text>
    </comment>
    <comment ref="A5" authorId="0" shapeId="0">
      <text>
        <r>
          <rPr>
            <sz val="12"/>
            <color indexed="81"/>
            <rFont val="Tahoma"/>
            <family val="2"/>
          </rPr>
          <t xml:space="preserve">The estimated selling price is what you expect to receive for crop at harvest. </t>
        </r>
        <r>
          <rPr>
            <sz val="9"/>
            <color indexed="81"/>
            <rFont val="Tahoma"/>
            <family val="2"/>
          </rPr>
          <t xml:space="preserve">
</t>
        </r>
      </text>
    </comment>
    <comment ref="A7" authorId="0" shapeId="0">
      <text>
        <r>
          <rPr>
            <sz val="12"/>
            <color indexed="81"/>
            <rFont val="Tahoma"/>
            <family val="2"/>
          </rPr>
          <t>Other income may include government payments, sale of crop residue, or other income per acre.</t>
        </r>
        <r>
          <rPr>
            <sz val="9"/>
            <color indexed="81"/>
            <rFont val="Tahoma"/>
            <family val="2"/>
          </rPr>
          <t xml:space="preserve">
</t>
        </r>
      </text>
    </comment>
    <comment ref="A14" authorId="0" shapeId="0">
      <text>
        <r>
          <rPr>
            <sz val="12"/>
            <color indexed="81"/>
            <rFont val="Tahoma"/>
            <family val="2"/>
          </rPr>
          <t xml:space="preserve">Crop insurance includes Federal Crop Insurance and any additional coverage purchased.
</t>
        </r>
      </text>
    </comment>
    <comment ref="A15" authorId="0" shapeId="0">
      <text>
        <r>
          <rPr>
            <sz val="12"/>
            <color indexed="81"/>
            <rFont val="Tahoma"/>
            <family val="2"/>
          </rPr>
          <t xml:space="preserve">Fuel  and  oil estimates for crop production. Enter your estimates based on your specific records and using any adjustments for changes in practices or prices.
</t>
        </r>
      </text>
    </comment>
    <comment ref="A16" authorId="0" shapeId="0">
      <text>
        <r>
          <rPr>
            <sz val="12"/>
            <color indexed="81"/>
            <rFont val="Tahoma"/>
            <family val="2"/>
          </rPr>
          <t xml:space="preserve">Repair estimates are best  made from your specific records. </t>
        </r>
      </text>
    </comment>
    <comment ref="A18" authorId="0" shapeId="0">
      <text>
        <r>
          <rPr>
            <sz val="12"/>
            <color indexed="81"/>
            <rFont val="Tahoma"/>
            <family val="2"/>
          </rPr>
          <t>Drying costs vary from year to year. Estimate your drying cost based on your specific records and circumstances.</t>
        </r>
        <r>
          <rPr>
            <sz val="9"/>
            <color indexed="81"/>
            <rFont val="Tahoma"/>
            <family val="2"/>
          </rPr>
          <t xml:space="preserve">
</t>
        </r>
      </text>
    </comment>
    <comment ref="A20" authorId="0" shapeId="0">
      <text>
        <r>
          <rPr>
            <sz val="12"/>
            <color indexed="81"/>
            <rFont val="Tahoma"/>
            <family val="2"/>
          </rPr>
          <t>Enter other variable costs specific to your crops and farm experience.</t>
        </r>
        <r>
          <rPr>
            <sz val="9"/>
            <color indexed="81"/>
            <rFont val="Tahoma"/>
            <family val="2"/>
          </rPr>
          <t xml:space="preserve">
</t>
        </r>
      </text>
    </comment>
    <comment ref="A27" authorId="0" shapeId="0">
      <text>
        <r>
          <rPr>
            <sz val="12"/>
            <color indexed="81"/>
            <rFont val="Tahoma"/>
            <family val="2"/>
          </rPr>
          <t>Machinery ownership costs includes economic depreciation of machinery and buildings plus insurance. These cost are best estimated from your farm specific records.</t>
        </r>
        <r>
          <rPr>
            <sz val="9"/>
            <color indexed="81"/>
            <rFont val="Tahoma"/>
            <family val="2"/>
          </rPr>
          <t xml:space="preserve">
</t>
        </r>
      </text>
    </comment>
    <comment ref="A28" authorId="0" shapeId="0">
      <text>
        <r>
          <rPr>
            <sz val="9"/>
            <color indexed="81"/>
            <rFont val="Tahoma"/>
            <family val="2"/>
          </rPr>
          <t xml:space="preserve">Management Charge is the withdraws or management charges attributed to each crop. This cost is best estimated from farm specific records. This cost is higher than direct labor involved in operating machinery as it also includes all general labor and withdraws from the farm business.
</t>
        </r>
      </text>
    </comment>
    <comment ref="A32" authorId="0" shapeId="0">
      <text>
        <r>
          <rPr>
            <sz val="12"/>
            <color indexed="81"/>
            <rFont val="Tahoma"/>
            <family val="2"/>
          </rPr>
          <t>The return to land is the amount available for rent after deducting all costs listed on spreadsheet.</t>
        </r>
        <r>
          <rPr>
            <sz val="9"/>
            <color indexed="81"/>
            <rFont val="Tahoma"/>
            <family val="2"/>
          </rPr>
          <t xml:space="preserve">
</t>
        </r>
      </text>
    </comment>
  </commentList>
</comments>
</file>

<file path=xl/comments3.xml><?xml version="1.0" encoding="utf-8"?>
<comments xmlns="http://schemas.openxmlformats.org/spreadsheetml/2006/main">
  <authors>
    <author>Jack</author>
  </authors>
  <commentList>
    <comment ref="D1" authorId="0" shapeId="0">
      <text>
        <r>
          <rPr>
            <sz val="14"/>
            <color indexed="81"/>
            <rFont val="Tahoma"/>
            <family val="2"/>
          </rPr>
          <t>Use Yellow Cells for your specific inputs.</t>
        </r>
        <r>
          <rPr>
            <sz val="9"/>
            <color indexed="81"/>
            <rFont val="Tahoma"/>
            <family val="2"/>
          </rPr>
          <t xml:space="preserve">
</t>
        </r>
      </text>
    </comment>
    <comment ref="B4" authorId="0" shapeId="0">
      <text>
        <r>
          <rPr>
            <sz val="12"/>
            <color indexed="81"/>
            <rFont val="Tahoma"/>
            <family val="2"/>
          </rPr>
          <t>Enter your yield estimate or yield goal. One method of setting a yield goal is to use a 5 year olympic average and increase 10 to 15% for advances in technologies.</t>
        </r>
        <r>
          <rPr>
            <sz val="9"/>
            <color indexed="81"/>
            <rFont val="Tahoma"/>
            <family val="2"/>
          </rPr>
          <t xml:space="preserve">
</t>
        </r>
      </text>
    </comment>
    <comment ref="C4" authorId="0" shapeId="0">
      <text>
        <r>
          <rPr>
            <sz val="12"/>
            <color indexed="81"/>
            <rFont val="Tahoma"/>
            <family val="2"/>
          </rPr>
          <t>Enter your yield estimate or yield goal.</t>
        </r>
        <r>
          <rPr>
            <sz val="9"/>
            <color indexed="81"/>
            <rFont val="Tahoma"/>
            <family val="2"/>
          </rPr>
          <t xml:space="preserve">
</t>
        </r>
      </text>
    </comment>
    <comment ref="D4" authorId="0" shapeId="0">
      <text>
        <r>
          <rPr>
            <sz val="12"/>
            <color indexed="81"/>
            <rFont val="Tahoma"/>
            <family val="2"/>
          </rPr>
          <t>Enter your yield estimate or yield goal.</t>
        </r>
        <r>
          <rPr>
            <sz val="9"/>
            <color indexed="81"/>
            <rFont val="Tahoma"/>
            <family val="2"/>
          </rPr>
          <t xml:space="preserve">
</t>
        </r>
      </text>
    </comment>
    <comment ref="E4" authorId="0" shapeId="0">
      <text>
        <r>
          <rPr>
            <sz val="12"/>
            <color indexed="81"/>
            <rFont val="Tahoma"/>
            <family val="2"/>
          </rPr>
          <t>Enter your yield estimate or yield goal.</t>
        </r>
        <r>
          <rPr>
            <sz val="9"/>
            <color indexed="81"/>
            <rFont val="Tahoma"/>
            <family val="2"/>
          </rPr>
          <t xml:space="preserve">
</t>
        </r>
      </text>
    </comment>
    <comment ref="F4" authorId="0" shapeId="0">
      <text>
        <r>
          <rPr>
            <sz val="12"/>
            <color indexed="81"/>
            <rFont val="Tahoma"/>
            <family val="2"/>
          </rPr>
          <t>Enter your yield goal for the 1st year of establishment.</t>
        </r>
        <r>
          <rPr>
            <sz val="9"/>
            <color indexed="81"/>
            <rFont val="Tahoma"/>
            <family val="2"/>
          </rPr>
          <t xml:space="preserve">
</t>
        </r>
      </text>
    </comment>
    <comment ref="G4" authorId="0" shapeId="0">
      <text>
        <r>
          <rPr>
            <sz val="12"/>
            <color indexed="81"/>
            <rFont val="Tahoma"/>
            <family val="2"/>
          </rPr>
          <t>Enter yield estimate or goal for established stand</t>
        </r>
        <r>
          <rPr>
            <sz val="9"/>
            <color indexed="81"/>
            <rFont val="Tahoma"/>
            <family val="2"/>
          </rPr>
          <t xml:space="preserve">
</t>
        </r>
      </text>
    </comment>
    <comment ref="A5" authorId="0" shapeId="0">
      <text>
        <r>
          <rPr>
            <sz val="12"/>
            <color indexed="81"/>
            <rFont val="Tahoma"/>
            <family val="2"/>
          </rPr>
          <t xml:space="preserve">The estimated selling price is what you expect to receive for crop at harvest. </t>
        </r>
        <r>
          <rPr>
            <sz val="9"/>
            <color indexed="81"/>
            <rFont val="Tahoma"/>
            <family val="2"/>
          </rPr>
          <t xml:space="preserve">
</t>
        </r>
      </text>
    </comment>
    <comment ref="A7" authorId="0" shapeId="0">
      <text>
        <r>
          <rPr>
            <sz val="12"/>
            <color indexed="81"/>
            <rFont val="Tahoma"/>
            <family val="2"/>
          </rPr>
          <t>Other income may include government payments, sale of crop residue, or other income per acre.</t>
        </r>
        <r>
          <rPr>
            <sz val="9"/>
            <color indexed="81"/>
            <rFont val="Tahoma"/>
            <family val="2"/>
          </rPr>
          <t xml:space="preserve">
</t>
        </r>
      </text>
    </comment>
    <comment ref="A14" authorId="0" shapeId="0">
      <text>
        <r>
          <rPr>
            <sz val="12"/>
            <color indexed="81"/>
            <rFont val="Tahoma"/>
            <family val="2"/>
          </rPr>
          <t xml:space="preserve">Crop insurance includes Federal Crop Insurance and any additional coverage purchased.
</t>
        </r>
      </text>
    </comment>
    <comment ref="A15" authorId="0" shapeId="0">
      <text>
        <r>
          <rPr>
            <sz val="12"/>
            <color indexed="81"/>
            <rFont val="Tahoma"/>
            <family val="2"/>
          </rPr>
          <t xml:space="preserve">Fuel  and  oil estimates for crop production. Enter your estimates based on your specific records and using any adjustments for changes in practices or prices.
</t>
        </r>
      </text>
    </comment>
    <comment ref="A16" authorId="0" shapeId="0">
      <text>
        <r>
          <rPr>
            <sz val="12"/>
            <color indexed="81"/>
            <rFont val="Tahoma"/>
            <family val="2"/>
          </rPr>
          <t xml:space="preserve">Repair estimates are best  made from your specific records. </t>
        </r>
      </text>
    </comment>
    <comment ref="A18" authorId="0" shapeId="0">
      <text>
        <r>
          <rPr>
            <sz val="12"/>
            <color indexed="81"/>
            <rFont val="Tahoma"/>
            <family val="2"/>
          </rPr>
          <t>Drying costs vary from year to year. Estimate your drying cost based on your specific records and circumstances.</t>
        </r>
        <r>
          <rPr>
            <sz val="9"/>
            <color indexed="81"/>
            <rFont val="Tahoma"/>
            <family val="2"/>
          </rPr>
          <t xml:space="preserve">
</t>
        </r>
      </text>
    </comment>
    <comment ref="A20" authorId="0" shapeId="0">
      <text>
        <r>
          <rPr>
            <sz val="12"/>
            <color indexed="81"/>
            <rFont val="Tahoma"/>
            <family val="2"/>
          </rPr>
          <t>Enter other variable costs specific to your crops and farm experience.</t>
        </r>
        <r>
          <rPr>
            <sz val="9"/>
            <color indexed="81"/>
            <rFont val="Tahoma"/>
            <family val="2"/>
          </rPr>
          <t xml:space="preserve">
</t>
        </r>
      </text>
    </comment>
    <comment ref="A27" authorId="0" shapeId="0">
      <text>
        <r>
          <rPr>
            <sz val="12"/>
            <color indexed="81"/>
            <rFont val="Tahoma"/>
            <family val="2"/>
          </rPr>
          <t>Machinery ownership costs includes economic depreciation of machinery and buildings plus insurance. These cost are best estimated from your farm specific records.</t>
        </r>
        <r>
          <rPr>
            <sz val="9"/>
            <color indexed="81"/>
            <rFont val="Tahoma"/>
            <family val="2"/>
          </rPr>
          <t xml:space="preserve">
</t>
        </r>
      </text>
    </comment>
    <comment ref="A28" authorId="0" shapeId="0">
      <text>
        <r>
          <rPr>
            <sz val="9"/>
            <color indexed="81"/>
            <rFont val="Tahoma"/>
            <family val="2"/>
          </rPr>
          <t xml:space="preserve">Management Charge is the withdraws or management charges attributed to each crop. This cost is best estimated from farm specific records. This cost is higher than direct labor involved in operating machinery as it also includes all general labor and withdraws from the farm business.
</t>
        </r>
      </text>
    </comment>
    <comment ref="A32" authorId="0" shapeId="0">
      <text>
        <r>
          <rPr>
            <sz val="12"/>
            <color indexed="81"/>
            <rFont val="Tahoma"/>
            <family val="2"/>
          </rPr>
          <t>The return to land is the amount available for rent after deducting all costs listed on spreadsheet.</t>
        </r>
        <r>
          <rPr>
            <sz val="9"/>
            <color indexed="81"/>
            <rFont val="Tahoma"/>
            <family val="2"/>
          </rPr>
          <t xml:space="preserve">
</t>
        </r>
      </text>
    </comment>
  </commentList>
</comments>
</file>

<file path=xl/sharedStrings.xml><?xml version="1.0" encoding="utf-8"?>
<sst xmlns="http://schemas.openxmlformats.org/spreadsheetml/2006/main" count="285" uniqueCount="125">
  <si>
    <t xml:space="preserve">  Estimated Yield</t>
  </si>
  <si>
    <t xml:space="preserve">  Estimated Selling price</t>
  </si>
  <si>
    <t xml:space="preserve">  Seed</t>
  </si>
  <si>
    <t xml:space="preserve">  Fertilizer</t>
  </si>
  <si>
    <t xml:space="preserve">  Crop Insurance</t>
  </si>
  <si>
    <t xml:space="preserve">  Drying</t>
  </si>
  <si>
    <t xml:space="preserve">  Land Charge</t>
  </si>
  <si>
    <t xml:space="preserve">  Operating Interest</t>
  </si>
  <si>
    <t xml:space="preserve">  Other variable costs</t>
  </si>
  <si>
    <t>Gross return</t>
  </si>
  <si>
    <t>Gross Return per acre</t>
  </si>
  <si>
    <t>Direct costs per acre</t>
  </si>
  <si>
    <t>Return over direct cost per acre</t>
  </si>
  <si>
    <t xml:space="preserve">  Value per acre</t>
  </si>
  <si>
    <t>Total direct costs per bushel</t>
  </si>
  <si>
    <t xml:space="preserve">Total direct costs per acre </t>
  </si>
  <si>
    <t>Cooperative Extension Service</t>
  </si>
  <si>
    <t xml:space="preserve">     DISCLAIMER</t>
  </si>
  <si>
    <t xml:space="preserve"> The authors and distributors of the template assume no liability for </t>
  </si>
  <si>
    <t xml:space="preserve"> use or misuse of this template or the decisions which result.</t>
  </si>
  <si>
    <t xml:space="preserve">  Other income per acre</t>
  </si>
  <si>
    <t xml:space="preserve">  Machinery Costs (Operating)</t>
  </si>
  <si>
    <t xml:space="preserve">  Machinery (Ownership Costs)</t>
  </si>
  <si>
    <t xml:space="preserve"> Total costs per acre</t>
  </si>
  <si>
    <t xml:space="preserve">  Total cost per bushel</t>
  </si>
  <si>
    <t xml:space="preserve"> </t>
  </si>
  <si>
    <t>SDSU Cooperative Extension Service</t>
  </si>
  <si>
    <t>605-796-4841</t>
  </si>
  <si>
    <t>Special thanks to SDSU Extension and Industry Specialists for their input.</t>
  </si>
  <si>
    <t xml:space="preserve">  Custom hire</t>
  </si>
  <si>
    <t xml:space="preserve">This spreadsheet is intended for educational purposes only. </t>
  </si>
  <si>
    <t>CORN</t>
  </si>
  <si>
    <t>Your Farm Estimates</t>
  </si>
  <si>
    <t xml:space="preserve">  Crop chemicals</t>
  </si>
  <si>
    <t xml:space="preserve">  Return to management and labor per acre</t>
  </si>
  <si>
    <t>NOTE: This template is unprotected and may be modified to fit your specific crop and circumstances.</t>
  </si>
  <si>
    <t>2008 Partial Budget Crop Enterprise Comparison Spreadsheet</t>
  </si>
  <si>
    <t xml:space="preserve">This decision aid has been developed to assist producers with partial budget comparative analysis between two crops. </t>
  </si>
  <si>
    <t xml:space="preserve">This decision aid is presented in spreadsheet format where one worksheet is provided giving the description </t>
  </si>
  <si>
    <t xml:space="preserve">and instructions for use.  A second worksheet is provided for users to provide their own input values.  </t>
  </si>
  <si>
    <t>The second worksheet also presents partial budget comparative analysis results between the two crops being analyzed.</t>
  </si>
  <si>
    <t>User Require Input Values are required for:</t>
  </si>
  <si>
    <t xml:space="preserve">     Name Identifier for Crop 1</t>
  </si>
  <si>
    <t xml:space="preserve">     Estimated Yield for Crop 1</t>
  </si>
  <si>
    <t xml:space="preserve">     Estimated "Range" in Crop 1 Yield.  </t>
  </si>
  <si>
    <t xml:space="preserve">               This range allows for a comparison of results across an estimated yield range.  For example, an estimated yield </t>
  </si>
  <si>
    <t xml:space="preserve">               of 140 bushels per acre for corn with a "range" value of 20% results in analysis of average corn yields at </t>
  </si>
  <si>
    <t xml:space="preserve">               140 bushels per acre, lower corn yields of 112 bushels per acre and higher corn yields of 168 bushels per acre</t>
  </si>
  <si>
    <t xml:space="preserve">     Estimated Price for Crop 1</t>
  </si>
  <si>
    <t xml:space="preserve">     Estimated Range in Crop 1 Price.  </t>
  </si>
  <si>
    <t xml:space="preserve">               This range allows for a comparison of results across an estimated price range.  For example, an estimated price </t>
  </si>
  <si>
    <t xml:space="preserve">               of $4.24  per bushel for corn with a "range" value of 25% results in analysis of average corn prices at </t>
  </si>
  <si>
    <t xml:space="preserve">               $4.24 per bushel, lower corn prices of $3.18 per bushel and higher corn prices of $5.30 per bushel.</t>
  </si>
  <si>
    <t xml:space="preserve">     Total Direct Costs Per Acre Crop1</t>
  </si>
  <si>
    <t xml:space="preserve">               Total Direct Costs Per Acre is used assuming that there will be no changes to machinery or land costs per acre</t>
  </si>
  <si>
    <t xml:space="preserve">     Name Identifier for Crop 2</t>
  </si>
  <si>
    <t xml:space="preserve">     Estimated Yield for Crop 2</t>
  </si>
  <si>
    <t xml:space="preserve">     Estimated Range in Crop 2 Yield.  </t>
  </si>
  <si>
    <t xml:space="preserve">               of 40 bushels per acre for soybeans with a "range" value of 15% results in analysis of average soybean yields at </t>
  </si>
  <si>
    <t xml:space="preserve">               40 bushels per acre, lower soybean yields of 34 bushels per acre and higher soybean yields of 46 bushels per acre</t>
  </si>
  <si>
    <t xml:space="preserve">     Estimated Price for Crop 2</t>
  </si>
  <si>
    <t xml:space="preserve">     Estimated Range in Crop 2 Price.  </t>
  </si>
  <si>
    <t xml:space="preserve">               of $10.45  per bushel for soybeans with a "range" value of 20% results in analysis of average soybean prices at </t>
  </si>
  <si>
    <t xml:space="preserve">               $10.45 per bushel, lower soybean prices of $8.36 per bushel and higher soybean prices of $12.54 per bushel.</t>
  </si>
  <si>
    <t xml:space="preserve">     Total Direct Costs Per Acre Crop 2</t>
  </si>
  <si>
    <t>Extension Economics</t>
  </si>
  <si>
    <t>South Dakota State University</t>
  </si>
  <si>
    <t>PO Box 504</t>
  </si>
  <si>
    <t>Brookings, SD 57006</t>
  </si>
  <si>
    <t>Gross revenue</t>
  </si>
  <si>
    <t>Gross Revenue per acre</t>
  </si>
  <si>
    <t>Crop Type:</t>
  </si>
  <si>
    <t>Crop Budget</t>
  </si>
  <si>
    <t>Per Acre</t>
  </si>
  <si>
    <t>Soybeans</t>
  </si>
  <si>
    <t>Wheat</t>
  </si>
  <si>
    <t>Alfalfa Establishment, Direct-Seeded</t>
  </si>
  <si>
    <t>$/unit</t>
  </si>
  <si>
    <t>Production Inputs Used for Budgets:</t>
  </si>
  <si>
    <t>Seed price, $/unit</t>
  </si>
  <si>
    <t>Fertilizer:</t>
  </si>
  <si>
    <t>N</t>
  </si>
  <si>
    <t>P2O5</t>
  </si>
  <si>
    <t>K2O</t>
  </si>
  <si>
    <t>Application</t>
  </si>
  <si>
    <t>Apply crop chemicals</t>
  </si>
  <si>
    <t>Total chemical cost</t>
  </si>
  <si>
    <t xml:space="preserve">Corn </t>
  </si>
  <si>
    <t>Sunflowers</t>
  </si>
  <si>
    <t>Alfalfa Established</t>
  </si>
  <si>
    <t>Value per acre</t>
  </si>
  <si>
    <t>Other income per acre</t>
  </si>
  <si>
    <t>Seed</t>
  </si>
  <si>
    <t>Fertilizer</t>
  </si>
  <si>
    <t>Pesticides</t>
  </si>
  <si>
    <t xml:space="preserve">Crop Insurance </t>
  </si>
  <si>
    <t>Fuel &amp; Oil</t>
  </si>
  <si>
    <t>Repairs</t>
  </si>
  <si>
    <t>Custom hire</t>
  </si>
  <si>
    <t>Drying</t>
  </si>
  <si>
    <t>Operating Interest</t>
  </si>
  <si>
    <t>Other variable costs</t>
  </si>
  <si>
    <t>Machinery (Ownership Costs)</t>
  </si>
  <si>
    <t>Management Charge</t>
  </si>
  <si>
    <t>Pesticides:</t>
  </si>
  <si>
    <t>Conditioner &amp; Surfactant</t>
  </si>
  <si>
    <t>Fungicides</t>
  </si>
  <si>
    <t>Pre/Post Herbicide</t>
  </si>
  <si>
    <t>Broadleaf Herbicide</t>
  </si>
  <si>
    <t>Adjuvants</t>
  </si>
  <si>
    <t>Insecticides</t>
  </si>
  <si>
    <t xml:space="preserve">Glyphosate </t>
  </si>
  <si>
    <t>Estimated Yield, bu.,cwt.,ton</t>
  </si>
  <si>
    <t>Estimated selling price per bu.,cwt.,ton</t>
  </si>
  <si>
    <t>Return to Land</t>
  </si>
  <si>
    <t>Total direct costs per bu., cwt., ton</t>
  </si>
  <si>
    <t>Formulas = White Cells</t>
  </si>
  <si>
    <t>Producer Input  = Yellow Cells</t>
  </si>
  <si>
    <t>Seeding rate (lbs., seeds, etc.)</t>
  </si>
  <si>
    <t>Total cost per acre before land charge</t>
  </si>
  <si>
    <t>Total cost per bu., cwt., ton before land charge</t>
  </si>
  <si>
    <t>Jack B. Davis, Crops Business Management Field Specialist</t>
  </si>
  <si>
    <t xml:space="preserve">SDSU Extension </t>
  </si>
  <si>
    <t>2016  Projections</t>
  </si>
  <si>
    <r>
      <t xml:space="preserve">This spreadsheet may be used to estimate revenues and costs per crop. In the spreadsheet, revenue is calculated by entering expected yield and price. Other income includes government payments and any crop residue sales on a per acre basis. Line item cost estimates are listed below. These items are best estimated from your records or expected costs in your area. Fuel, oil, repairs, machinery ownership costs, and management fee in the budgets are estimated using FINBIN trends for similar farms and crops then are adjusted for expected changes for 2016.  "Blank lines" are left for costs that are material and unique to your operation and may be inserted as needed. The managment fee is a charge for managing the crop enterprises and is estimated using FINBIN trends. Total costs per acre and bushel are the totals of costs listed </t>
    </r>
    <r>
      <rPr>
        <b/>
        <sz val="10"/>
        <rFont val="Arial"/>
        <family val="2"/>
      </rPr>
      <t xml:space="preserve">before a land charge. </t>
    </r>
    <r>
      <rPr>
        <sz val="10"/>
        <rFont val="Arial"/>
        <family val="2"/>
      </rPr>
      <t xml:space="preserve"> Return to land is the net of revenues and costs listed.  </t>
    </r>
  </si>
</sst>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_(&quot;$&quot;* #,##0_);_(&quot;$&quot;* \(#,##0\);_(&quot;$&quot;* &quot;-&quot;??_);_(@_)"/>
    <numFmt numFmtId="165" formatCode="0_);\(0\)"/>
    <numFmt numFmtId="166" formatCode="0.0"/>
    <numFmt numFmtId="167" formatCode="_(* #,##0.0_);_(* \(#,##0.0\);_(* &quot;-&quot;?_);_(@_)"/>
  </numFmts>
  <fonts count="27" x14ac:knownFonts="1">
    <font>
      <sz val="10"/>
      <name val="Arial"/>
    </font>
    <font>
      <sz val="11"/>
      <color theme="1"/>
      <name val="Calibri"/>
      <family val="2"/>
      <scheme val="minor"/>
    </font>
    <font>
      <sz val="11"/>
      <color theme="1"/>
      <name val="Calibri"/>
      <family val="2"/>
      <scheme val="minor"/>
    </font>
    <font>
      <b/>
      <sz val="10"/>
      <name val="Arial"/>
      <family val="2"/>
    </font>
    <font>
      <sz val="10"/>
      <name val="Arial"/>
      <family val="2"/>
    </font>
    <font>
      <b/>
      <sz val="11"/>
      <name val="Arial"/>
      <family val="2"/>
    </font>
    <font>
      <sz val="10"/>
      <name val="Arial"/>
      <family val="2"/>
    </font>
    <font>
      <sz val="10"/>
      <name val="Times New Roman"/>
      <family val="1"/>
    </font>
    <font>
      <b/>
      <sz val="10"/>
      <color rgb="FF002060"/>
      <name val="Arial"/>
      <family val="2"/>
    </font>
    <font>
      <b/>
      <sz val="12"/>
      <color rgb="FF002060"/>
      <name val="Arial"/>
      <family val="2"/>
    </font>
    <font>
      <sz val="10"/>
      <color rgb="FF002060"/>
      <name val="Arial"/>
      <family val="2"/>
    </font>
    <font>
      <b/>
      <sz val="10"/>
      <color theme="1"/>
      <name val="Arial"/>
      <family val="2"/>
    </font>
    <font>
      <b/>
      <sz val="18"/>
      <name val="Arial"/>
      <family val="2"/>
    </font>
    <font>
      <sz val="12"/>
      <name val="Calibri"/>
      <family val="2"/>
    </font>
    <font>
      <b/>
      <sz val="12"/>
      <name val="Calibri"/>
      <family val="2"/>
    </font>
    <font>
      <b/>
      <sz val="16"/>
      <name val="Arial"/>
      <family val="2"/>
    </font>
    <font>
      <sz val="10"/>
      <name val="Arial"/>
    </font>
    <font>
      <sz val="12"/>
      <color theme="1"/>
      <name val="Calibri"/>
      <family val="2"/>
      <scheme val="minor"/>
    </font>
    <font>
      <b/>
      <sz val="12"/>
      <color theme="1"/>
      <name val="Calibri"/>
      <family val="2"/>
      <scheme val="minor"/>
    </font>
    <font>
      <sz val="12"/>
      <name val="Calibri"/>
      <family val="2"/>
      <scheme val="minor"/>
    </font>
    <font>
      <b/>
      <sz val="12"/>
      <name val="Calibri"/>
      <family val="2"/>
      <scheme val="minor"/>
    </font>
    <font>
      <b/>
      <sz val="14"/>
      <name val="Arial"/>
      <family val="2"/>
    </font>
    <font>
      <sz val="9"/>
      <color indexed="81"/>
      <name val="Tahoma"/>
      <family val="2"/>
    </font>
    <font>
      <sz val="12"/>
      <color indexed="81"/>
      <name val="Tahoma"/>
      <family val="2"/>
    </font>
    <font>
      <sz val="14"/>
      <color indexed="81"/>
      <name val="Tahoma"/>
      <family val="2"/>
    </font>
    <font>
      <b/>
      <sz val="12"/>
      <color rgb="FF002060"/>
      <name val="Calibri"/>
      <family val="2"/>
      <scheme val="minor"/>
    </font>
    <font>
      <sz val="12"/>
      <color rgb="FF002060"/>
      <name val="Calibri"/>
      <family val="2"/>
      <scheme val="minor"/>
    </font>
  </fonts>
  <fills count="4">
    <fill>
      <patternFill patternType="none"/>
    </fill>
    <fill>
      <patternFill patternType="gray125"/>
    </fill>
    <fill>
      <patternFill patternType="solid">
        <fgColor theme="0"/>
        <bgColor indexed="64"/>
      </patternFill>
    </fill>
    <fill>
      <patternFill patternType="solid">
        <fgColor rgb="FFFFFF00"/>
        <bgColor indexed="64"/>
      </patternFill>
    </fill>
  </fills>
  <borders count="38">
    <border>
      <left/>
      <right/>
      <top/>
      <bottom/>
      <diagonal/>
    </border>
    <border>
      <left style="thin">
        <color indexed="64"/>
      </left>
      <right style="thin">
        <color indexed="64"/>
      </right>
      <top style="thin">
        <color indexed="64"/>
      </top>
      <bottom style="thin">
        <color indexed="64"/>
      </bottom>
      <diagonal/>
    </border>
    <border>
      <left/>
      <right style="medium">
        <color indexed="64"/>
      </right>
      <top style="medium">
        <color indexed="64"/>
      </top>
      <bottom/>
      <diagonal/>
    </border>
    <border>
      <left style="medium">
        <color indexed="64"/>
      </left>
      <right/>
      <top style="medium">
        <color indexed="64"/>
      </top>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medium">
        <color indexed="64"/>
      </right>
      <top/>
      <bottom/>
      <diagonal/>
    </border>
    <border>
      <left style="medium">
        <color indexed="64"/>
      </left>
      <right/>
      <top style="medium">
        <color indexed="64"/>
      </top>
      <bottom style="medium">
        <color indexed="64"/>
      </bottom>
      <diagonal/>
    </border>
    <border>
      <left/>
      <right style="medium">
        <color indexed="64"/>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bottom/>
      <diagonal/>
    </border>
    <border>
      <left style="medium">
        <color indexed="64"/>
      </left>
      <right/>
      <top/>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style="medium">
        <color indexed="64"/>
      </left>
      <right/>
      <top/>
      <bottom style="thin">
        <color indexed="64"/>
      </bottom>
      <diagonal/>
    </border>
    <border>
      <left/>
      <right/>
      <top/>
      <bottom style="medium">
        <color indexed="64"/>
      </bottom>
      <diagonal/>
    </border>
    <border>
      <left style="medium">
        <color indexed="64"/>
      </left>
      <right/>
      <top/>
      <bottom style="medium">
        <color indexed="64"/>
      </bottom>
      <diagonal/>
    </border>
    <border>
      <left style="dotted">
        <color indexed="64"/>
      </left>
      <right style="dotted">
        <color indexed="64"/>
      </right>
      <top style="thin">
        <color indexed="64"/>
      </top>
      <bottom/>
      <diagonal/>
    </border>
    <border>
      <left/>
      <right style="dotted">
        <color indexed="64"/>
      </right>
      <top/>
      <bottom/>
      <diagonal/>
    </border>
    <border>
      <left style="dotted">
        <color indexed="64"/>
      </left>
      <right style="dotted">
        <color indexed="64"/>
      </right>
      <top/>
      <bottom/>
      <diagonal/>
    </border>
    <border>
      <left/>
      <right/>
      <top/>
      <bottom style="thin">
        <color indexed="64"/>
      </bottom>
      <diagonal/>
    </border>
    <border>
      <left style="dotted">
        <color indexed="64"/>
      </left>
      <right style="dotted">
        <color indexed="64"/>
      </right>
      <top/>
      <bottom style="thin">
        <color indexed="64"/>
      </bottom>
      <diagonal/>
    </border>
    <border>
      <left/>
      <right style="dotted">
        <color indexed="64"/>
      </right>
      <top style="thin">
        <color indexed="64"/>
      </top>
      <bottom/>
      <diagonal/>
    </border>
    <border>
      <left/>
      <right style="thin">
        <color indexed="64"/>
      </right>
      <top style="thin">
        <color indexed="64"/>
      </top>
      <bottom style="thin">
        <color indexed="64"/>
      </bottom>
      <diagonal/>
    </border>
    <border>
      <left/>
      <right style="dotted">
        <color indexed="64"/>
      </right>
      <top/>
      <bottom style="thin">
        <color indexed="64"/>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s>
  <cellStyleXfs count="8">
    <xf numFmtId="0" fontId="0" fillId="0" borderId="0"/>
    <xf numFmtId="44" fontId="6" fillId="0" borderId="0" applyFont="0" applyFill="0" applyBorder="0" applyAlignment="0" applyProtection="0"/>
    <xf numFmtId="0" fontId="4" fillId="0" borderId="0"/>
    <xf numFmtId="43" fontId="16" fillId="0" borderId="0" applyFont="0" applyFill="0" applyBorder="0" applyAlignment="0" applyProtection="0"/>
    <xf numFmtId="9" fontId="16" fillId="0" borderId="0" applyFont="0" applyFill="0" applyBorder="0" applyAlignment="0" applyProtection="0"/>
    <xf numFmtId="0" fontId="2" fillId="0" borderId="0"/>
    <xf numFmtId="44" fontId="4" fillId="0" borderId="0" applyFont="0" applyFill="0" applyBorder="0" applyAlignment="0" applyProtection="0"/>
    <xf numFmtId="0" fontId="1" fillId="0" borderId="0"/>
  </cellStyleXfs>
  <cellXfs count="219">
    <xf numFmtId="0" fontId="0" fillId="0" borderId="0" xfId="0"/>
    <xf numFmtId="44" fontId="0" fillId="0" borderId="0" xfId="0" applyNumberFormat="1"/>
    <xf numFmtId="0" fontId="0" fillId="0" borderId="0" xfId="0" applyAlignment="1">
      <alignment horizontal="center"/>
    </xf>
    <xf numFmtId="10" fontId="0" fillId="0" borderId="0" xfId="0" applyNumberFormat="1"/>
    <xf numFmtId="0" fontId="3" fillId="0" borderId="0" xfId="0" applyFont="1"/>
    <xf numFmtId="0" fontId="0" fillId="0" borderId="1" xfId="0" applyBorder="1"/>
    <xf numFmtId="0" fontId="0" fillId="0" borderId="12" xfId="0" applyBorder="1" applyAlignment="1">
      <alignment horizontal="center"/>
    </xf>
    <xf numFmtId="0" fontId="3" fillId="0" borderId="1" xfId="0" applyFont="1" applyBorder="1"/>
    <xf numFmtId="0" fontId="0" fillId="0" borderId="1" xfId="0" applyBorder="1" applyAlignment="1">
      <alignment horizontal="center"/>
    </xf>
    <xf numFmtId="0" fontId="0" fillId="0" borderId="1" xfId="0" applyBorder="1" applyAlignment="1" applyProtection="1">
      <alignment horizontal="center"/>
      <protection locked="0"/>
    </xf>
    <xf numFmtId="44" fontId="0" fillId="0" borderId="1" xfId="0" applyNumberFormat="1" applyBorder="1"/>
    <xf numFmtId="44" fontId="0" fillId="0" borderId="1" xfId="0" applyNumberFormat="1" applyBorder="1" applyAlignment="1">
      <alignment horizontal="center"/>
    </xf>
    <xf numFmtId="44" fontId="0" fillId="0" borderId="1" xfId="0" applyNumberFormat="1" applyBorder="1" applyAlignment="1" applyProtection="1">
      <alignment horizontal="center"/>
      <protection locked="0"/>
    </xf>
    <xf numFmtId="43" fontId="0" fillId="0" borderId="1" xfId="0" applyNumberFormat="1" applyBorder="1" applyAlignment="1" applyProtection="1">
      <alignment horizontal="center"/>
      <protection locked="0"/>
    </xf>
    <xf numFmtId="0" fontId="3" fillId="0" borderId="1" xfId="0" applyFont="1" applyBorder="1" applyAlignment="1">
      <alignment wrapText="1"/>
    </xf>
    <xf numFmtId="10" fontId="3" fillId="0" borderId="1" xfId="0" applyNumberFormat="1" applyFont="1" applyBorder="1"/>
    <xf numFmtId="10" fontId="0" fillId="0" borderId="1" xfId="0" applyNumberFormat="1" applyBorder="1" applyAlignment="1" applyProtection="1">
      <alignment horizontal="center"/>
      <protection locked="0"/>
    </xf>
    <xf numFmtId="44" fontId="3" fillId="0" borderId="1" xfId="0" applyNumberFormat="1" applyFont="1" applyBorder="1"/>
    <xf numFmtId="44" fontId="0" fillId="0" borderId="1" xfId="0" applyNumberFormat="1" applyBorder="1" applyProtection="1">
      <protection locked="0"/>
    </xf>
    <xf numFmtId="0" fontId="4" fillId="0" borderId="0" xfId="2"/>
    <xf numFmtId="0" fontId="4" fillId="0" borderId="0" xfId="2" applyNumberFormat="1"/>
    <xf numFmtId="0" fontId="4" fillId="0" borderId="0" xfId="2" applyFont="1"/>
    <xf numFmtId="0" fontId="3" fillId="0" borderId="0" xfId="2" applyNumberFormat="1" applyFont="1"/>
    <xf numFmtId="0" fontId="7" fillId="0" borderId="0" xfId="2" applyNumberFormat="1" applyFont="1"/>
    <xf numFmtId="0" fontId="3" fillId="0" borderId="0" xfId="2" applyFont="1" applyBorder="1"/>
    <xf numFmtId="0" fontId="0" fillId="0" borderId="0" xfId="0" applyAlignment="1">
      <alignment horizontal="center"/>
    </xf>
    <xf numFmtId="15" fontId="4" fillId="0" borderId="0" xfId="0" quotePrefix="1" applyNumberFormat="1" applyFont="1"/>
    <xf numFmtId="0" fontId="10" fillId="0" borderId="22" xfId="0" applyFont="1" applyFill="1" applyBorder="1" applyAlignment="1">
      <alignment horizontal="center"/>
    </xf>
    <xf numFmtId="0" fontId="11" fillId="0" borderId="4" xfId="0" applyFont="1" applyFill="1" applyBorder="1" applyProtection="1">
      <protection locked="0"/>
    </xf>
    <xf numFmtId="0" fontId="10" fillId="0" borderId="0" xfId="0" applyFont="1" applyFill="1" applyBorder="1" applyAlignment="1">
      <alignment horizontal="center"/>
    </xf>
    <xf numFmtId="0" fontId="9" fillId="0" borderId="0" xfId="0" applyFont="1" applyFill="1" applyBorder="1" applyAlignment="1" applyProtection="1">
      <alignment horizontal="center" wrapText="1"/>
    </xf>
    <xf numFmtId="0" fontId="0" fillId="0" borderId="0" xfId="0" applyFill="1" applyBorder="1"/>
    <xf numFmtId="0" fontId="5" fillId="0" borderId="16" xfId="0" applyFont="1" applyBorder="1" applyAlignment="1">
      <alignment horizontal="center" vertical="center" wrapText="1"/>
    </xf>
    <xf numFmtId="9" fontId="8" fillId="0" borderId="17" xfId="0" applyNumberFormat="1" applyFont="1" applyFill="1" applyBorder="1" applyAlignment="1" applyProtection="1">
      <alignment horizontal="center"/>
      <protection hidden="1"/>
    </xf>
    <xf numFmtId="0" fontId="13" fillId="0" borderId="10" xfId="0" applyFont="1" applyFill="1" applyBorder="1"/>
    <xf numFmtId="0" fontId="13" fillId="0" borderId="11" xfId="0" applyFont="1" applyFill="1" applyBorder="1"/>
    <xf numFmtId="0" fontId="14" fillId="0" borderId="7" xfId="0" applyFont="1" applyFill="1" applyBorder="1"/>
    <xf numFmtId="0" fontId="13" fillId="0" borderId="12" xfId="0" applyFont="1" applyFill="1" applyBorder="1"/>
    <xf numFmtId="0" fontId="14" fillId="0" borderId="9" xfId="0" applyFont="1" applyFill="1" applyBorder="1"/>
    <xf numFmtId="0" fontId="13" fillId="0" borderId="13" xfId="0" applyFont="1" applyFill="1" applyBorder="1"/>
    <xf numFmtId="10" fontId="14" fillId="0" borderId="14" xfId="0" applyNumberFormat="1" applyFont="1" applyFill="1" applyBorder="1"/>
    <xf numFmtId="0" fontId="13" fillId="0" borderId="14" xfId="0" applyFont="1" applyFill="1" applyBorder="1"/>
    <xf numFmtId="0" fontId="13" fillId="0" borderId="15" xfId="0" applyFont="1" applyFill="1" applyBorder="1"/>
    <xf numFmtId="44" fontId="14" fillId="0" borderId="7" xfId="0" applyNumberFormat="1" applyFont="1" applyFill="1" applyBorder="1"/>
    <xf numFmtId="0" fontId="15" fillId="0" borderId="0" xfId="0" applyFont="1" applyBorder="1" applyAlignment="1" applyProtection="1">
      <alignment horizontal="right" vertical="center"/>
      <protection hidden="1"/>
    </xf>
    <xf numFmtId="0" fontId="3" fillId="0" borderId="23" xfId="0" applyFont="1" applyFill="1" applyBorder="1"/>
    <xf numFmtId="0" fontId="19" fillId="2" borderId="26" xfId="0" applyFont="1" applyFill="1" applyBorder="1"/>
    <xf numFmtId="0" fontId="20" fillId="2" borderId="1" xfId="0" applyFont="1" applyFill="1" applyBorder="1" applyAlignment="1"/>
    <xf numFmtId="42" fontId="18" fillId="2" borderId="1" xfId="0" applyNumberFormat="1" applyFont="1" applyFill="1" applyBorder="1" applyAlignment="1">
      <alignment horizontal="center" wrapText="1"/>
    </xf>
    <xf numFmtId="0" fontId="18" fillId="2" borderId="1" xfId="0" quotePrefix="1" applyFont="1" applyFill="1" applyBorder="1" applyAlignment="1">
      <alignment horizontal="center"/>
    </xf>
    <xf numFmtId="0" fontId="13" fillId="0" borderId="10" xfId="0" applyFont="1" applyFill="1" applyBorder="1" applyAlignment="1">
      <alignment horizontal="left"/>
    </xf>
    <xf numFmtId="44" fontId="13" fillId="0" borderId="10" xfId="0" applyNumberFormat="1" applyFont="1" applyFill="1" applyBorder="1" applyAlignment="1">
      <alignment horizontal="left"/>
    </xf>
    <xf numFmtId="0" fontId="13" fillId="0" borderId="11" xfId="0" applyFont="1" applyFill="1" applyBorder="1" applyAlignment="1">
      <alignment horizontal="left"/>
    </xf>
    <xf numFmtId="0" fontId="14" fillId="3" borderId="18" xfId="0" applyFont="1" applyFill="1" applyBorder="1" applyAlignment="1" applyProtection="1">
      <alignment horizontal="right"/>
    </xf>
    <xf numFmtId="0" fontId="14" fillId="3" borderId="10" xfId="0" applyFont="1" applyFill="1" applyBorder="1" applyAlignment="1" applyProtection="1">
      <alignment horizontal="right"/>
      <protection locked="0"/>
    </xf>
    <xf numFmtId="44" fontId="14" fillId="3" borderId="18" xfId="0" applyNumberFormat="1" applyFont="1" applyFill="1" applyBorder="1" applyAlignment="1" applyProtection="1">
      <alignment horizontal="center"/>
    </xf>
    <xf numFmtId="44" fontId="14" fillId="3" borderId="10" xfId="0" applyNumberFormat="1" applyFont="1" applyFill="1" applyBorder="1" applyAlignment="1" applyProtection="1">
      <alignment horizontal="center"/>
      <protection locked="0"/>
    </xf>
    <xf numFmtId="42" fontId="14" fillId="0" borderId="18" xfId="0" applyNumberFormat="1" applyFont="1" applyFill="1" applyBorder="1" applyAlignment="1">
      <alignment horizontal="center"/>
    </xf>
    <xf numFmtId="42" fontId="14" fillId="0" borderId="10" xfId="0" applyNumberFormat="1" applyFont="1" applyFill="1" applyBorder="1" applyAlignment="1">
      <alignment horizontal="center"/>
    </xf>
    <xf numFmtId="42" fontId="14" fillId="0" borderId="16" xfId="0" applyNumberFormat="1" applyFont="1" applyFill="1" applyBorder="1" applyAlignment="1">
      <alignment horizontal="center"/>
    </xf>
    <xf numFmtId="42" fontId="14" fillId="0" borderId="7" xfId="0" applyNumberFormat="1" applyFont="1" applyFill="1" applyBorder="1" applyAlignment="1">
      <alignment horizontal="center"/>
    </xf>
    <xf numFmtId="42" fontId="14" fillId="0" borderId="19" xfId="0" applyNumberFormat="1" applyFont="1" applyFill="1" applyBorder="1" applyAlignment="1">
      <alignment horizontal="center"/>
    </xf>
    <xf numFmtId="42" fontId="14" fillId="0" borderId="20" xfId="0" applyNumberFormat="1" applyFont="1" applyFill="1" applyBorder="1" applyAlignment="1">
      <alignment horizontal="center"/>
    </xf>
    <xf numFmtId="42" fontId="14" fillId="0" borderId="17" xfId="0" applyNumberFormat="1" applyFont="1" applyFill="1" applyBorder="1" applyAlignment="1">
      <alignment horizontal="center"/>
    </xf>
    <xf numFmtId="42" fontId="14" fillId="0" borderId="9" xfId="0" applyNumberFormat="1" applyFont="1" applyFill="1" applyBorder="1" applyAlignment="1">
      <alignment horizontal="center"/>
    </xf>
    <xf numFmtId="41" fontId="14" fillId="0" borderId="18" xfId="0" applyNumberFormat="1" applyFont="1" applyFill="1" applyBorder="1" applyAlignment="1">
      <alignment horizontal="center"/>
    </xf>
    <xf numFmtId="41" fontId="14" fillId="0" borderId="10" xfId="0" applyNumberFormat="1" applyFont="1" applyFill="1" applyBorder="1" applyAlignment="1">
      <alignment horizontal="center"/>
    </xf>
    <xf numFmtId="41" fontId="14" fillId="0" borderId="10" xfId="0" quotePrefix="1" applyNumberFormat="1" applyFont="1" applyFill="1" applyBorder="1" applyAlignment="1">
      <alignment horizontal="center"/>
    </xf>
    <xf numFmtId="41" fontId="14" fillId="0" borderId="21" xfId="0" applyNumberFormat="1" applyFont="1" applyFill="1" applyBorder="1" applyAlignment="1" applyProtection="1">
      <alignment horizontal="center"/>
    </xf>
    <xf numFmtId="41" fontId="14" fillId="0" borderId="11" xfId="0" applyNumberFormat="1" applyFont="1" applyFill="1" applyBorder="1" applyAlignment="1" applyProtection="1">
      <alignment horizontal="center"/>
      <protection locked="0"/>
    </xf>
    <xf numFmtId="44" fontId="14" fillId="0" borderId="16" xfId="0" applyNumberFormat="1" applyFont="1" applyFill="1" applyBorder="1" applyAlignment="1">
      <alignment horizontal="center"/>
    </xf>
    <xf numFmtId="44" fontId="14" fillId="0" borderId="7" xfId="0" applyNumberFormat="1" applyFont="1" applyFill="1" applyBorder="1" applyAlignment="1">
      <alignment horizontal="center"/>
    </xf>
    <xf numFmtId="41" fontId="14" fillId="0" borderId="22" xfId="0" applyNumberFormat="1" applyFont="1" applyFill="1" applyBorder="1" applyAlignment="1">
      <alignment horizontal="center"/>
    </xf>
    <xf numFmtId="41" fontId="14" fillId="0" borderId="23" xfId="0" applyNumberFormat="1" applyFont="1" applyFill="1" applyBorder="1" applyAlignment="1">
      <alignment horizontal="center"/>
    </xf>
    <xf numFmtId="41" fontId="14" fillId="0" borderId="21" xfId="0" applyNumberFormat="1" applyFont="1" applyFill="1" applyBorder="1" applyAlignment="1">
      <alignment horizontal="center"/>
    </xf>
    <xf numFmtId="41" fontId="14" fillId="0" borderId="11" xfId="0" applyNumberFormat="1" applyFont="1" applyFill="1" applyBorder="1" applyAlignment="1">
      <alignment horizontal="center"/>
    </xf>
    <xf numFmtId="0" fontId="4" fillId="0" borderId="5" xfId="0" applyFont="1" applyFill="1" applyBorder="1" applyAlignment="1" applyProtection="1">
      <alignment horizontal="center"/>
      <protection locked="0"/>
    </xf>
    <xf numFmtId="0" fontId="4" fillId="0" borderId="13" xfId="0" applyFont="1" applyFill="1" applyBorder="1" applyAlignment="1" applyProtection="1">
      <alignment horizontal="center"/>
      <protection locked="0"/>
    </xf>
    <xf numFmtId="0" fontId="20" fillId="3" borderId="1" xfId="0" applyFont="1" applyFill="1" applyBorder="1" applyAlignment="1" applyProtection="1">
      <alignment horizontal="right"/>
      <protection locked="0"/>
    </xf>
    <xf numFmtId="43" fontId="18" fillId="3" borderId="1" xfId="3" applyFont="1" applyFill="1" applyBorder="1" applyAlignment="1" applyProtection="1">
      <alignment horizontal="right"/>
      <protection locked="0"/>
    </xf>
    <xf numFmtId="0" fontId="20" fillId="2" borderId="27" xfId="0" applyFont="1" applyFill="1" applyBorder="1" applyProtection="1">
      <protection locked="0"/>
    </xf>
    <xf numFmtId="44" fontId="18" fillId="3" borderId="1" xfId="1" applyFont="1" applyFill="1" applyBorder="1" applyAlignment="1" applyProtection="1">
      <alignment horizontal="right"/>
      <protection locked="0"/>
    </xf>
    <xf numFmtId="0" fontId="20" fillId="2" borderId="28" xfId="0" applyFont="1" applyFill="1" applyBorder="1" applyAlignment="1" applyProtection="1">
      <alignment horizontal="right"/>
      <protection locked="0"/>
    </xf>
    <xf numFmtId="0" fontId="20" fillId="2" borderId="28" xfId="0" applyFont="1" applyFill="1" applyBorder="1" applyProtection="1">
      <protection locked="0"/>
    </xf>
    <xf numFmtId="165" fontId="18" fillId="3" borderId="1" xfId="1" applyNumberFormat="1" applyFont="1" applyFill="1" applyBorder="1" applyAlignment="1" applyProtection="1">
      <alignment horizontal="right"/>
      <protection locked="0"/>
    </xf>
    <xf numFmtId="44" fontId="18" fillId="3" borderId="1" xfId="1" applyFont="1" applyFill="1" applyBorder="1" applyProtection="1">
      <protection locked="0"/>
    </xf>
    <xf numFmtId="164" fontId="18" fillId="2" borderId="30" xfId="1" applyNumberFormat="1" applyFont="1" applyFill="1" applyBorder="1" applyAlignment="1">
      <alignment horizontal="right"/>
    </xf>
    <xf numFmtId="0" fontId="20" fillId="2" borderId="30" xfId="0" applyFont="1" applyFill="1" applyBorder="1"/>
    <xf numFmtId="42" fontId="14" fillId="3" borderId="21" xfId="1" applyNumberFormat="1" applyFont="1" applyFill="1" applyBorder="1" applyAlignment="1" applyProtection="1">
      <alignment horizontal="center"/>
      <protection locked="0"/>
    </xf>
    <xf numFmtId="42" fontId="14" fillId="3" borderId="11" xfId="1" applyNumberFormat="1" applyFont="1" applyFill="1" applyBorder="1" applyAlignment="1" applyProtection="1">
      <alignment horizontal="center"/>
      <protection locked="0"/>
    </xf>
    <xf numFmtId="41" fontId="14" fillId="3" borderId="18" xfId="0" applyNumberFormat="1" applyFont="1" applyFill="1" applyBorder="1" applyAlignment="1" applyProtection="1">
      <alignment horizontal="center"/>
    </xf>
    <xf numFmtId="41" fontId="14" fillId="3" borderId="10" xfId="0" applyNumberFormat="1" applyFont="1" applyFill="1" applyBorder="1" applyAlignment="1" applyProtection="1">
      <alignment horizontal="center"/>
      <protection locked="0"/>
    </xf>
    <xf numFmtId="42" fontId="14" fillId="3" borderId="18" xfId="0" applyNumberFormat="1" applyFont="1" applyFill="1" applyBorder="1" applyAlignment="1" applyProtection="1">
      <alignment horizontal="center"/>
    </xf>
    <xf numFmtId="42" fontId="14" fillId="3" borderId="10" xfId="0" applyNumberFormat="1" applyFont="1" applyFill="1" applyBorder="1" applyAlignment="1" applyProtection="1">
      <alignment horizontal="center"/>
      <protection locked="0"/>
    </xf>
    <xf numFmtId="166" fontId="18" fillId="3" borderId="1" xfId="4" applyNumberFormat="1" applyFont="1" applyFill="1" applyBorder="1" applyAlignment="1" applyProtection="1">
      <alignment horizontal="right"/>
      <protection locked="0"/>
    </xf>
    <xf numFmtId="166" fontId="20" fillId="3" borderId="1" xfId="0" applyNumberFormat="1" applyFont="1" applyFill="1" applyBorder="1" applyAlignment="1" applyProtection="1">
      <alignment horizontal="right"/>
      <protection locked="0"/>
    </xf>
    <xf numFmtId="167" fontId="18" fillId="3" borderId="1" xfId="4" applyNumberFormat="1" applyFont="1" applyFill="1" applyBorder="1" applyAlignment="1" applyProtection="1">
      <alignment horizontal="right"/>
      <protection locked="0"/>
    </xf>
    <xf numFmtId="44" fontId="18" fillId="3" borderId="1" xfId="1" applyNumberFormat="1" applyFont="1" applyFill="1" applyBorder="1" applyAlignment="1" applyProtection="1">
      <alignment horizontal="right"/>
      <protection locked="0"/>
    </xf>
    <xf numFmtId="0" fontId="21" fillId="3" borderId="0" xfId="0" applyFont="1" applyFill="1" applyAlignment="1">
      <alignment horizontal="center" vertical="center" wrapText="1"/>
    </xf>
    <xf numFmtId="0" fontId="21" fillId="0" borderId="0" xfId="0" applyFont="1" applyAlignment="1">
      <alignment horizontal="center" vertical="center" wrapText="1"/>
    </xf>
    <xf numFmtId="0" fontId="20" fillId="3" borderId="18" xfId="0" applyFont="1" applyFill="1" applyBorder="1" applyAlignment="1" applyProtection="1">
      <alignment horizontal="right"/>
      <protection locked="0"/>
    </xf>
    <xf numFmtId="1" fontId="20" fillId="3" borderId="18" xfId="0" applyNumberFormat="1" applyFont="1" applyFill="1" applyBorder="1" applyAlignment="1" applyProtection="1">
      <alignment horizontal="right"/>
      <protection locked="0"/>
    </xf>
    <xf numFmtId="44" fontId="20" fillId="3" borderId="18" xfId="0" applyNumberFormat="1" applyFont="1" applyFill="1" applyBorder="1" applyAlignment="1" applyProtection="1">
      <alignment horizontal="center"/>
      <protection locked="0"/>
    </xf>
    <xf numFmtId="42" fontId="20" fillId="0" borderId="18" xfId="0" applyNumberFormat="1" applyFont="1" applyFill="1" applyBorder="1" applyAlignment="1">
      <alignment horizontal="center"/>
    </xf>
    <xf numFmtId="42" fontId="20" fillId="0" borderId="18" xfId="0" applyNumberFormat="1" applyFont="1" applyFill="1" applyBorder="1" applyAlignment="1" applyProtection="1">
      <alignment horizontal="center"/>
    </xf>
    <xf numFmtId="42" fontId="20" fillId="3" borderId="21" xfId="1" applyNumberFormat="1" applyFont="1" applyFill="1" applyBorder="1" applyAlignment="1" applyProtection="1">
      <alignment horizontal="center"/>
      <protection locked="0"/>
    </xf>
    <xf numFmtId="42" fontId="20" fillId="3" borderId="21" xfId="0" applyNumberFormat="1" applyFont="1" applyFill="1" applyBorder="1" applyAlignment="1" applyProtection="1">
      <alignment horizontal="center"/>
      <protection locked="0"/>
    </xf>
    <xf numFmtId="42" fontId="20" fillId="0" borderId="16" xfId="0" applyNumberFormat="1" applyFont="1" applyFill="1" applyBorder="1" applyAlignment="1">
      <alignment horizontal="center"/>
    </xf>
    <xf numFmtId="42" fontId="20" fillId="0" borderId="16" xfId="0" applyNumberFormat="1" applyFont="1" applyFill="1" applyBorder="1" applyAlignment="1" applyProtection="1">
      <alignment horizontal="center"/>
    </xf>
    <xf numFmtId="41" fontId="20" fillId="0" borderId="16" xfId="0" applyNumberFormat="1" applyFont="1" applyFill="1" applyBorder="1" applyAlignment="1">
      <alignment horizontal="center"/>
    </xf>
    <xf numFmtId="41" fontId="20" fillId="0" borderId="16" xfId="0" applyNumberFormat="1" applyFont="1" applyFill="1" applyBorder="1" applyAlignment="1" applyProtection="1">
      <alignment horizontal="center"/>
    </xf>
    <xf numFmtId="41" fontId="20" fillId="0" borderId="22" xfId="0" applyNumberFormat="1" applyFont="1" applyFill="1" applyBorder="1" applyAlignment="1">
      <alignment horizontal="center"/>
    </xf>
    <xf numFmtId="41" fontId="20" fillId="0" borderId="22" xfId="0" applyNumberFormat="1" applyFont="1" applyFill="1" applyBorder="1" applyAlignment="1" applyProtection="1">
      <alignment horizontal="center"/>
    </xf>
    <xf numFmtId="41" fontId="20" fillId="0" borderId="18" xfId="0" applyNumberFormat="1" applyFont="1" applyFill="1" applyBorder="1" applyAlignment="1">
      <alignment horizontal="center"/>
    </xf>
    <xf numFmtId="41" fontId="20" fillId="0" borderId="18" xfId="0" applyNumberFormat="1" applyFont="1" applyFill="1" applyBorder="1" applyAlignment="1" applyProtection="1">
      <alignment horizontal="center"/>
    </xf>
    <xf numFmtId="41" fontId="20" fillId="3" borderId="18" xfId="0" applyNumberFormat="1" applyFont="1" applyFill="1" applyBorder="1" applyAlignment="1" applyProtection="1">
      <alignment horizontal="center"/>
      <protection locked="0"/>
    </xf>
    <xf numFmtId="41" fontId="20" fillId="0" borderId="21" xfId="0" applyNumberFormat="1" applyFont="1" applyFill="1" applyBorder="1" applyAlignment="1" applyProtection="1">
      <alignment horizontal="center"/>
      <protection locked="0"/>
    </xf>
    <xf numFmtId="44" fontId="20" fillId="0" borderId="16" xfId="0" applyNumberFormat="1" applyFont="1" applyFill="1" applyBorder="1" applyAlignment="1">
      <alignment horizontal="center"/>
    </xf>
    <xf numFmtId="44" fontId="20" fillId="0" borderId="16" xfId="0" applyNumberFormat="1" applyFont="1" applyFill="1" applyBorder="1" applyAlignment="1" applyProtection="1">
      <alignment horizontal="center"/>
    </xf>
    <xf numFmtId="0" fontId="20" fillId="0" borderId="22" xfId="0" applyFont="1" applyFill="1" applyBorder="1" applyAlignment="1" applyProtection="1">
      <alignment horizontal="center"/>
    </xf>
    <xf numFmtId="0" fontId="20" fillId="0" borderId="22" xfId="0" applyFont="1" applyFill="1" applyBorder="1" applyAlignment="1" applyProtection="1">
      <alignment horizontal="center"/>
      <protection locked="0"/>
    </xf>
    <xf numFmtId="10" fontId="20" fillId="0" borderId="18" xfId="0" applyNumberFormat="1" applyFont="1" applyFill="1" applyBorder="1" applyAlignment="1" applyProtection="1">
      <alignment horizontal="center"/>
    </xf>
    <xf numFmtId="10" fontId="20" fillId="0" borderId="18" xfId="0" applyNumberFormat="1" applyFont="1" applyFill="1" applyBorder="1" applyAlignment="1" applyProtection="1">
      <alignment horizontal="center"/>
      <protection locked="0"/>
    </xf>
    <xf numFmtId="42" fontId="20" fillId="3" borderId="18" xfId="0" applyNumberFormat="1" applyFont="1" applyFill="1" applyBorder="1" applyAlignment="1" applyProtection="1">
      <alignment horizontal="center"/>
      <protection locked="0"/>
    </xf>
    <xf numFmtId="42" fontId="20" fillId="0" borderId="21" xfId="0" applyNumberFormat="1" applyFont="1" applyFill="1" applyBorder="1" applyAlignment="1">
      <alignment horizontal="center"/>
    </xf>
    <xf numFmtId="0" fontId="19" fillId="0" borderId="22" xfId="0" applyFont="1" applyFill="1" applyBorder="1" applyAlignment="1" applyProtection="1">
      <alignment horizontal="center"/>
      <protection locked="0"/>
    </xf>
    <xf numFmtId="0" fontId="19" fillId="0" borderId="22" xfId="0" applyFont="1" applyFill="1" applyBorder="1" applyProtection="1">
      <protection locked="0"/>
    </xf>
    <xf numFmtId="0" fontId="19" fillId="0" borderId="0" xfId="0" applyFont="1" applyAlignment="1">
      <alignment horizontal="center"/>
    </xf>
    <xf numFmtId="0" fontId="19" fillId="0" borderId="0" xfId="0" applyFont="1"/>
    <xf numFmtId="42" fontId="20" fillId="3" borderId="21" xfId="6" applyNumberFormat="1" applyFont="1" applyFill="1" applyBorder="1" applyAlignment="1" applyProtection="1">
      <alignment horizontal="center"/>
      <protection locked="0"/>
    </xf>
    <xf numFmtId="44" fontId="18" fillId="3" borderId="1" xfId="6" applyFont="1" applyFill="1" applyBorder="1" applyAlignment="1" applyProtection="1">
      <alignment horizontal="right"/>
      <protection locked="0"/>
    </xf>
    <xf numFmtId="165" fontId="18" fillId="3" borderId="1" xfId="6" applyNumberFormat="1" applyFont="1" applyFill="1" applyBorder="1" applyAlignment="1" applyProtection="1">
      <alignment horizontal="right"/>
      <protection locked="0"/>
    </xf>
    <xf numFmtId="44" fontId="18" fillId="3" borderId="1" xfId="6" applyNumberFormat="1" applyFont="1" applyFill="1" applyBorder="1" applyAlignment="1" applyProtection="1">
      <alignment horizontal="right"/>
      <protection locked="0"/>
    </xf>
    <xf numFmtId="44" fontId="18" fillId="3" borderId="1" xfId="6" applyFont="1" applyFill="1" applyBorder="1" applyProtection="1">
      <protection locked="0"/>
    </xf>
    <xf numFmtId="164" fontId="18" fillId="2" borderId="30" xfId="6" applyNumberFormat="1" applyFont="1" applyFill="1" applyBorder="1" applyAlignment="1">
      <alignment horizontal="right"/>
    </xf>
    <xf numFmtId="0" fontId="25" fillId="0" borderId="0" xfId="0" applyFont="1" applyFill="1" applyBorder="1" applyAlignment="1" applyProtection="1">
      <alignment horizontal="center" wrapText="1"/>
    </xf>
    <xf numFmtId="0" fontId="19" fillId="0" borderId="10" xfId="0" applyFont="1" applyFill="1" applyBorder="1" applyAlignment="1">
      <alignment horizontal="left"/>
    </xf>
    <xf numFmtId="0" fontId="20" fillId="3" borderId="18" xfId="0" applyFont="1" applyFill="1" applyBorder="1" applyAlignment="1" applyProtection="1">
      <alignment horizontal="right"/>
    </xf>
    <xf numFmtId="0" fontId="20" fillId="3" borderId="10" xfId="0" applyFont="1" applyFill="1" applyBorder="1" applyAlignment="1" applyProtection="1">
      <alignment horizontal="right"/>
      <protection locked="0"/>
    </xf>
    <xf numFmtId="44" fontId="19" fillId="0" borderId="10" xfId="0" applyNumberFormat="1" applyFont="1" applyFill="1" applyBorder="1" applyAlignment="1">
      <alignment horizontal="left"/>
    </xf>
    <xf numFmtId="44" fontId="20" fillId="3" borderId="18" xfId="0" applyNumberFormat="1" applyFont="1" applyFill="1" applyBorder="1" applyAlignment="1" applyProtection="1">
      <alignment horizontal="center"/>
    </xf>
    <xf numFmtId="44" fontId="20" fillId="3" borderId="10" xfId="0" applyNumberFormat="1" applyFont="1" applyFill="1" applyBorder="1" applyAlignment="1" applyProtection="1">
      <alignment horizontal="center"/>
      <protection locked="0"/>
    </xf>
    <xf numFmtId="42" fontId="20" fillId="0" borderId="10" xfId="0" applyNumberFormat="1" applyFont="1" applyFill="1" applyBorder="1" applyAlignment="1">
      <alignment horizontal="center"/>
    </xf>
    <xf numFmtId="0" fontId="19" fillId="0" borderId="11" xfId="0" applyFont="1" applyFill="1" applyBorder="1" applyAlignment="1">
      <alignment horizontal="left"/>
    </xf>
    <xf numFmtId="42" fontId="20" fillId="3" borderId="11" xfId="6" applyNumberFormat="1" applyFont="1" applyFill="1" applyBorder="1" applyAlignment="1" applyProtection="1">
      <alignment horizontal="center"/>
      <protection locked="0"/>
    </xf>
    <xf numFmtId="0" fontId="20" fillId="0" borderId="7" xfId="0" applyFont="1" applyFill="1" applyBorder="1"/>
    <xf numFmtId="42" fontId="20" fillId="0" borderId="7" xfId="0" applyNumberFormat="1" applyFont="1" applyFill="1" applyBorder="1" applyAlignment="1">
      <alignment horizontal="center"/>
    </xf>
    <xf numFmtId="0" fontId="19" fillId="0" borderId="12" xfId="0" applyFont="1" applyFill="1" applyBorder="1"/>
    <xf numFmtId="42" fontId="20" fillId="0" borderId="19" xfId="0" applyNumberFormat="1" applyFont="1" applyFill="1" applyBorder="1" applyAlignment="1">
      <alignment horizontal="center"/>
    </xf>
    <xf numFmtId="42" fontId="20" fillId="0" borderId="20" xfId="0" applyNumberFormat="1" applyFont="1" applyFill="1" applyBorder="1" applyAlignment="1">
      <alignment horizontal="center"/>
    </xf>
    <xf numFmtId="0" fontId="20" fillId="0" borderId="9" xfId="0" applyFont="1" applyFill="1" applyBorder="1"/>
    <xf numFmtId="42" fontId="20" fillId="0" borderId="17" xfId="0" applyNumberFormat="1" applyFont="1" applyFill="1" applyBorder="1" applyAlignment="1">
      <alignment horizontal="center"/>
    </xf>
    <xf numFmtId="42" fontId="20" fillId="0" borderId="9" xfId="0" applyNumberFormat="1" applyFont="1" applyFill="1" applyBorder="1" applyAlignment="1">
      <alignment horizontal="center"/>
    </xf>
    <xf numFmtId="0" fontId="19" fillId="0" borderId="10" xfId="0" applyFont="1" applyFill="1" applyBorder="1"/>
    <xf numFmtId="41" fontId="20" fillId="0" borderId="10" xfId="0" applyNumberFormat="1" applyFont="1" applyFill="1" applyBorder="1" applyAlignment="1">
      <alignment horizontal="center"/>
    </xf>
    <xf numFmtId="41" fontId="20" fillId="3" borderId="18" xfId="0" applyNumberFormat="1" applyFont="1" applyFill="1" applyBorder="1" applyAlignment="1" applyProtection="1">
      <alignment horizontal="center"/>
    </xf>
    <xf numFmtId="41" fontId="20" fillId="3" borderId="10" xfId="0" applyNumberFormat="1" applyFont="1" applyFill="1" applyBorder="1" applyAlignment="1" applyProtection="1">
      <alignment horizontal="center"/>
      <protection locked="0"/>
    </xf>
    <xf numFmtId="41" fontId="20" fillId="0" borderId="10" xfId="0" quotePrefix="1" applyNumberFormat="1" applyFont="1" applyFill="1" applyBorder="1" applyAlignment="1">
      <alignment horizontal="center"/>
    </xf>
    <xf numFmtId="0" fontId="19" fillId="0" borderId="11" xfId="0" applyFont="1" applyFill="1" applyBorder="1"/>
    <xf numFmtId="41" fontId="20" fillId="0" borderId="21" xfId="0" applyNumberFormat="1" applyFont="1" applyFill="1" applyBorder="1" applyAlignment="1" applyProtection="1">
      <alignment horizontal="center"/>
    </xf>
    <xf numFmtId="41" fontId="20" fillId="0" borderId="11" xfId="0" applyNumberFormat="1" applyFont="1" applyFill="1" applyBorder="1" applyAlignment="1" applyProtection="1">
      <alignment horizontal="center"/>
      <protection locked="0"/>
    </xf>
    <xf numFmtId="44" fontId="20" fillId="0" borderId="7" xfId="0" applyNumberFormat="1" applyFont="1" applyFill="1" applyBorder="1" applyAlignment="1">
      <alignment horizontal="center"/>
    </xf>
    <xf numFmtId="0" fontId="19" fillId="0" borderId="13" xfId="0" applyFont="1" applyFill="1" applyBorder="1"/>
    <xf numFmtId="41" fontId="20" fillId="0" borderId="23" xfId="0" applyNumberFormat="1" applyFont="1" applyFill="1" applyBorder="1" applyAlignment="1">
      <alignment horizontal="center"/>
    </xf>
    <xf numFmtId="10" fontId="20" fillId="0" borderId="14" xfId="0" applyNumberFormat="1" applyFont="1" applyFill="1" applyBorder="1"/>
    <xf numFmtId="0" fontId="19" fillId="0" borderId="14" xfId="0" applyFont="1" applyFill="1" applyBorder="1"/>
    <xf numFmtId="42" fontId="20" fillId="3" borderId="18" xfId="0" applyNumberFormat="1" applyFont="1" applyFill="1" applyBorder="1" applyAlignment="1" applyProtection="1">
      <alignment horizontal="center"/>
    </xf>
    <xf numFmtId="42" fontId="20" fillId="3" borderId="10" xfId="0" applyNumberFormat="1" applyFont="1" applyFill="1" applyBorder="1" applyAlignment="1" applyProtection="1">
      <alignment horizontal="center"/>
      <protection locked="0"/>
    </xf>
    <xf numFmtId="0" fontId="19" fillId="0" borderId="15" xfId="0" applyFont="1" applyFill="1" applyBorder="1"/>
    <xf numFmtId="41" fontId="20" fillId="0" borderId="21" xfId="0" applyNumberFormat="1" applyFont="1" applyFill="1" applyBorder="1" applyAlignment="1">
      <alignment horizontal="center"/>
    </xf>
    <xf numFmtId="41" fontId="20" fillId="0" borderId="11" xfId="0" applyNumberFormat="1" applyFont="1" applyFill="1" applyBorder="1" applyAlignment="1">
      <alignment horizontal="center"/>
    </xf>
    <xf numFmtId="44" fontId="20" fillId="0" borderId="7" xfId="0" applyNumberFormat="1" applyFont="1" applyFill="1" applyBorder="1"/>
    <xf numFmtId="0" fontId="20" fillId="0" borderId="23" xfId="0" applyFont="1" applyFill="1" applyBorder="1"/>
    <xf numFmtId="9" fontId="25" fillId="0" borderId="17" xfId="0" applyNumberFormat="1" applyFont="1" applyFill="1" applyBorder="1" applyAlignment="1" applyProtection="1">
      <alignment horizontal="center"/>
      <protection hidden="1"/>
    </xf>
    <xf numFmtId="0" fontId="26" fillId="0" borderId="22" xfId="0" applyFont="1" applyFill="1" applyBorder="1" applyAlignment="1">
      <alignment horizontal="center"/>
    </xf>
    <xf numFmtId="0" fontId="26" fillId="0" borderId="0" xfId="0" applyFont="1" applyFill="1" applyBorder="1" applyAlignment="1">
      <alignment horizontal="center"/>
    </xf>
    <xf numFmtId="0" fontId="19" fillId="0" borderId="0" xfId="0" applyFont="1" applyFill="1" applyBorder="1"/>
    <xf numFmtId="44" fontId="19" fillId="0" borderId="0" xfId="0" applyNumberFormat="1" applyFont="1"/>
    <xf numFmtId="10" fontId="19" fillId="0" borderId="0" xfId="0" applyNumberFormat="1" applyFont="1"/>
    <xf numFmtId="0" fontId="18" fillId="0" borderId="4" xfId="0" applyFont="1" applyFill="1" applyBorder="1" applyProtection="1">
      <protection locked="0"/>
    </xf>
    <xf numFmtId="0" fontId="19" fillId="0" borderId="5" xfId="0" applyFont="1" applyFill="1" applyBorder="1" applyAlignment="1" applyProtection="1">
      <alignment horizontal="center"/>
      <protection locked="0"/>
    </xf>
    <xf numFmtId="0" fontId="19" fillId="0" borderId="13" xfId="0" applyFont="1" applyFill="1" applyBorder="1" applyAlignment="1" applyProtection="1">
      <alignment horizontal="center"/>
      <protection locked="0"/>
    </xf>
    <xf numFmtId="0" fontId="19" fillId="2" borderId="31" xfId="0" applyFont="1" applyFill="1" applyBorder="1"/>
    <xf numFmtId="0" fontId="20" fillId="3" borderId="32" xfId="0" applyFont="1" applyFill="1" applyBorder="1" applyAlignment="1" applyProtection="1">
      <alignment horizontal="right"/>
      <protection locked="0"/>
    </xf>
    <xf numFmtId="44" fontId="18" fillId="3" borderId="32" xfId="6" applyFont="1" applyFill="1" applyBorder="1" applyAlignment="1" applyProtection="1">
      <alignment horizontal="right"/>
      <protection locked="0"/>
    </xf>
    <xf numFmtId="0" fontId="20" fillId="2" borderId="27" xfId="0" applyFont="1" applyFill="1" applyBorder="1" applyAlignment="1" applyProtection="1">
      <alignment horizontal="right"/>
      <protection locked="0"/>
    </xf>
    <xf numFmtId="165" fontId="18" fillId="3" borderId="32" xfId="6" applyNumberFormat="1" applyFont="1" applyFill="1" applyBorder="1" applyAlignment="1" applyProtection="1">
      <alignment horizontal="right"/>
      <protection locked="0"/>
    </xf>
    <xf numFmtId="166" fontId="18" fillId="3" borderId="32" xfId="4" applyNumberFormat="1" applyFont="1" applyFill="1" applyBorder="1" applyAlignment="1" applyProtection="1">
      <alignment horizontal="right"/>
      <protection locked="0"/>
    </xf>
    <xf numFmtId="166" fontId="20" fillId="3" borderId="32" xfId="0" applyNumberFormat="1" applyFont="1" applyFill="1" applyBorder="1" applyAlignment="1" applyProtection="1">
      <alignment horizontal="right"/>
      <protection locked="0"/>
    </xf>
    <xf numFmtId="164" fontId="18" fillId="2" borderId="33" xfId="6" applyNumberFormat="1" applyFont="1" applyFill="1" applyBorder="1" applyAlignment="1">
      <alignment horizontal="right"/>
    </xf>
    <xf numFmtId="0" fontId="18" fillId="2" borderId="1" xfId="0" applyFont="1" applyFill="1" applyBorder="1"/>
    <xf numFmtId="0" fontId="19" fillId="2" borderId="1" xfId="0" applyFont="1" applyFill="1" applyBorder="1" applyAlignment="1">
      <alignment horizontal="left"/>
    </xf>
    <xf numFmtId="0" fontId="18" fillId="2" borderId="1" xfId="0" applyFont="1" applyFill="1" applyBorder="1" applyAlignment="1">
      <alignment horizontal="left"/>
    </xf>
    <xf numFmtId="0" fontId="19" fillId="2" borderId="1" xfId="0" applyFont="1" applyFill="1" applyBorder="1" applyAlignment="1">
      <alignment horizontal="left" indent="1"/>
    </xf>
    <xf numFmtId="0" fontId="19" fillId="2" borderId="1" xfId="0" applyFont="1" applyFill="1" applyBorder="1" applyAlignment="1"/>
    <xf numFmtId="0" fontId="17" fillId="2" borderId="1" xfId="7" applyFont="1" applyFill="1" applyBorder="1" applyAlignment="1"/>
    <xf numFmtId="0" fontId="19" fillId="2" borderId="1" xfId="0" applyFont="1" applyFill="1" applyBorder="1"/>
    <xf numFmtId="44" fontId="18" fillId="3" borderId="32" xfId="1" applyFont="1" applyFill="1" applyBorder="1" applyAlignment="1" applyProtection="1">
      <alignment horizontal="right"/>
      <protection locked="0"/>
    </xf>
    <xf numFmtId="165" fontId="18" fillId="3" borderId="32" xfId="1" applyNumberFormat="1" applyFont="1" applyFill="1" applyBorder="1" applyAlignment="1" applyProtection="1">
      <alignment horizontal="right"/>
      <protection locked="0"/>
    </xf>
    <xf numFmtId="164" fontId="18" fillId="2" borderId="33" xfId="1" applyNumberFormat="1" applyFont="1" applyFill="1" applyBorder="1" applyAlignment="1">
      <alignment horizontal="right"/>
    </xf>
    <xf numFmtId="0" fontId="17" fillId="2" borderId="1" xfId="5" applyFont="1" applyFill="1" applyBorder="1" applyAlignment="1"/>
    <xf numFmtId="0" fontId="3" fillId="0" borderId="0" xfId="2" applyFont="1"/>
    <xf numFmtId="0" fontId="4" fillId="0" borderId="15" xfId="2" applyFont="1" applyBorder="1" applyAlignment="1">
      <alignment horizontal="center" wrapText="1"/>
    </xf>
    <xf numFmtId="0" fontId="4" fillId="0" borderId="34" xfId="2" applyFont="1" applyBorder="1" applyAlignment="1">
      <alignment horizontal="center" wrapText="1"/>
    </xf>
    <xf numFmtId="0" fontId="4" fillId="0" borderId="35" xfId="2" applyFont="1" applyBorder="1" applyAlignment="1">
      <alignment horizontal="center" wrapText="1"/>
    </xf>
    <xf numFmtId="0" fontId="4" fillId="0" borderId="12" xfId="2" applyFont="1" applyBorder="1" applyAlignment="1">
      <alignment horizontal="center" wrapText="1"/>
    </xf>
    <xf numFmtId="0" fontId="4" fillId="0" borderId="0" xfId="2" applyFont="1" applyBorder="1" applyAlignment="1">
      <alignment horizontal="center" wrapText="1"/>
    </xf>
    <xf numFmtId="0" fontId="4" fillId="0" borderId="36" xfId="2" applyFont="1" applyBorder="1" applyAlignment="1">
      <alignment horizontal="center" wrapText="1"/>
    </xf>
    <xf numFmtId="0" fontId="4" fillId="0" borderId="13" xfId="2" applyFont="1" applyBorder="1" applyAlignment="1">
      <alignment horizontal="center" wrapText="1"/>
    </xf>
    <xf numFmtId="0" fontId="4" fillId="0" borderId="29" xfId="2" applyFont="1" applyBorder="1" applyAlignment="1">
      <alignment horizontal="center" wrapText="1"/>
    </xf>
    <xf numFmtId="0" fontId="4" fillId="0" borderId="37" xfId="2" applyFont="1" applyBorder="1" applyAlignment="1">
      <alignment horizontal="center" wrapText="1"/>
    </xf>
    <xf numFmtId="0" fontId="12" fillId="0" borderId="24" xfId="0" applyFont="1" applyBorder="1" applyAlignment="1">
      <alignment horizontal="center" vertical="center" wrapText="1"/>
    </xf>
    <xf numFmtId="0" fontId="0" fillId="0" borderId="24" xfId="0" applyBorder="1" applyAlignment="1">
      <alignment horizontal="center" vertical="center" wrapText="1"/>
    </xf>
    <xf numFmtId="0" fontId="3" fillId="0" borderId="3" xfId="0" applyFont="1" applyBorder="1" applyAlignment="1">
      <alignment horizontal="center" vertical="center" wrapText="1"/>
    </xf>
    <xf numFmtId="0" fontId="3" fillId="0" borderId="2" xfId="0" applyFont="1" applyBorder="1" applyAlignment="1">
      <alignment horizontal="center" vertical="center" wrapText="1"/>
    </xf>
    <xf numFmtId="0" fontId="3" fillId="0" borderId="20" xfId="0" applyFont="1" applyBorder="1" applyAlignment="1">
      <alignment horizontal="center" vertical="center" wrapText="1"/>
    </xf>
    <xf numFmtId="0" fontId="3" fillId="0" borderId="6" xfId="0" applyFont="1" applyBorder="1" applyAlignment="1">
      <alignment horizontal="center" vertical="center" wrapText="1"/>
    </xf>
    <xf numFmtId="0" fontId="3" fillId="0" borderId="25" xfId="0" applyFont="1" applyBorder="1" applyAlignment="1">
      <alignment horizontal="center" vertical="center" wrapText="1"/>
    </xf>
    <xf numFmtId="0" fontId="3" fillId="0" borderId="8" xfId="0" applyFont="1" applyBorder="1" applyAlignment="1">
      <alignment horizontal="center" vertical="center" wrapText="1"/>
    </xf>
  </cellXfs>
  <cellStyles count="8">
    <cellStyle name="Comma" xfId="3" builtinId="3"/>
    <cellStyle name="Currency" xfId="1" builtinId="4"/>
    <cellStyle name="Currency 2" xfId="6"/>
    <cellStyle name="Normal" xfId="0" builtinId="0"/>
    <cellStyle name="Normal 2" xfId="2"/>
    <cellStyle name="Normal 3" xfId="5"/>
    <cellStyle name="Normal 3 2" xfId="7"/>
    <cellStyle name="Percent" xfId="4" builtinId="5"/>
  </cellStyles>
  <dxfs count="0"/>
  <tableStyles count="1" defaultTableStyle="TableStyleMedium9" defaultPivotStyle="PivotStyleLight16">
    <tableStyle name="MySqlDefault" pivot="0" table="0" count="0"/>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3.jpeg"/></Relationships>
</file>

<file path=xl/drawings/_rels/drawing3.xml.rels><?xml version="1.0" encoding="UTF-8" standalone="yes"?>
<Relationships xmlns="http://schemas.openxmlformats.org/package/2006/relationships"><Relationship Id="rId1" Type="http://schemas.openxmlformats.org/officeDocument/2006/relationships/image" Target="../media/image3.jpeg"/></Relationships>
</file>

<file path=xl/drawings/_rels/drawing4.xml.rels><?xml version="1.0" encoding="UTF-8" standalone="yes"?>
<Relationships xmlns="http://schemas.openxmlformats.org/package/2006/relationships"><Relationship Id="rId1" Type="http://schemas.openxmlformats.org/officeDocument/2006/relationships/image" Target="../media/image3.jpeg"/></Relationships>
</file>

<file path=xl/drawings/drawing1.xml><?xml version="1.0" encoding="utf-8"?>
<xdr:wsDr xmlns:xdr="http://schemas.openxmlformats.org/drawingml/2006/spreadsheetDrawing" xmlns:a="http://schemas.openxmlformats.org/drawingml/2006/main">
  <xdr:twoCellAnchor editAs="oneCell">
    <xdr:from>
      <xdr:col>0</xdr:col>
      <xdr:colOff>85725</xdr:colOff>
      <xdr:row>0</xdr:row>
      <xdr:rowOff>28575</xdr:rowOff>
    </xdr:from>
    <xdr:to>
      <xdr:col>2</xdr:col>
      <xdr:colOff>104775</xdr:colOff>
      <xdr:row>3</xdr:row>
      <xdr:rowOff>114300</xdr:rowOff>
    </xdr:to>
    <xdr:pic>
      <xdr:nvPicPr>
        <xdr:cNvPr id="2" name="Picture 3" descr="Extension_Logo.jpg"/>
        <xdr:cNvPicPr>
          <a:picLocks noChangeAspect="1"/>
        </xdr:cNvPicPr>
      </xdr:nvPicPr>
      <xdr:blipFill>
        <a:blip xmlns:r="http://schemas.openxmlformats.org/officeDocument/2006/relationships" r:embed="rId1" cstate="print">
          <a:clrChange>
            <a:clrFrom>
              <a:srgbClr val="FFFFFF"/>
            </a:clrFrom>
            <a:clrTo>
              <a:srgbClr val="FFFFFF">
                <a:alpha val="0"/>
              </a:srgbClr>
            </a:clrTo>
          </a:clrChange>
        </a:blip>
        <a:srcRect/>
        <a:stretch>
          <a:fillRect/>
        </a:stretch>
      </xdr:blipFill>
      <xdr:spPr bwMode="auto">
        <a:xfrm>
          <a:off x="85725" y="28575"/>
          <a:ext cx="1238250" cy="588645"/>
        </a:xfrm>
        <a:prstGeom prst="rect">
          <a:avLst/>
        </a:prstGeom>
        <a:noFill/>
        <a:ln w="9525">
          <a:noFill/>
          <a:miter lim="800000"/>
          <a:headEnd/>
          <a:tailEnd/>
        </a:ln>
      </xdr:spPr>
    </xdr:pic>
    <xdr:clientData/>
  </xdr:twoCellAnchor>
  <xdr:twoCellAnchor editAs="oneCell">
    <xdr:from>
      <xdr:col>3</xdr:col>
      <xdr:colOff>371475</xdr:colOff>
      <xdr:row>0</xdr:row>
      <xdr:rowOff>78105</xdr:rowOff>
    </xdr:from>
    <xdr:to>
      <xdr:col>6</xdr:col>
      <xdr:colOff>352425</xdr:colOff>
      <xdr:row>4</xdr:row>
      <xdr:rowOff>89535</xdr:rowOff>
    </xdr:to>
    <xdr:pic>
      <xdr:nvPicPr>
        <xdr:cNvPr id="3" name="Picture 4" descr="iGrow_Logo.jpg"/>
        <xdr:cNvPicPr>
          <a:picLocks noChangeAspect="1"/>
        </xdr:cNvPicPr>
      </xdr:nvPicPr>
      <xdr:blipFill>
        <a:blip xmlns:r="http://schemas.openxmlformats.org/officeDocument/2006/relationships" r:embed="rId2" cstate="print">
          <a:clrChange>
            <a:clrFrom>
              <a:srgbClr val="FFFFFF"/>
            </a:clrFrom>
            <a:clrTo>
              <a:srgbClr val="FFFFFF">
                <a:alpha val="0"/>
              </a:srgbClr>
            </a:clrTo>
          </a:clrChange>
        </a:blip>
        <a:srcRect/>
        <a:stretch>
          <a:fillRect/>
        </a:stretch>
      </xdr:blipFill>
      <xdr:spPr bwMode="auto">
        <a:xfrm>
          <a:off x="2200275" y="78105"/>
          <a:ext cx="1809750" cy="681990"/>
        </a:xfrm>
        <a:prstGeom prst="rect">
          <a:avLst/>
        </a:prstGeom>
        <a:noFill/>
        <a:ln w="9525">
          <a:noFill/>
          <a:miter lim="800000"/>
          <a:headEnd/>
          <a:tailEn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228600</xdr:colOff>
      <xdr:row>0</xdr:row>
      <xdr:rowOff>45244</xdr:rowOff>
    </xdr:from>
    <xdr:to>
      <xdr:col>0</xdr:col>
      <xdr:colOff>1514475</xdr:colOff>
      <xdr:row>0</xdr:row>
      <xdr:rowOff>559594</xdr:rowOff>
    </xdr:to>
    <xdr:pic>
      <xdr:nvPicPr>
        <xdr:cNvPr id="1240" name="Picture 4" descr="Extension_Logo.jpg"/>
        <xdr:cNvPicPr>
          <a:picLocks noChangeAspect="1"/>
        </xdr:cNvPicPr>
      </xdr:nvPicPr>
      <xdr:blipFill>
        <a:blip xmlns:r="http://schemas.openxmlformats.org/officeDocument/2006/relationships" r:embed="rId1" cstate="print">
          <a:clrChange>
            <a:clrFrom>
              <a:srgbClr val="FFFFFF"/>
            </a:clrFrom>
            <a:clrTo>
              <a:srgbClr val="FFFFFF">
                <a:alpha val="0"/>
              </a:srgbClr>
            </a:clrTo>
          </a:clrChange>
        </a:blip>
        <a:srcRect/>
        <a:stretch>
          <a:fillRect/>
        </a:stretch>
      </xdr:blipFill>
      <xdr:spPr bwMode="auto">
        <a:xfrm>
          <a:off x="228600" y="45244"/>
          <a:ext cx="1285875" cy="514350"/>
        </a:xfrm>
        <a:prstGeom prst="rect">
          <a:avLst/>
        </a:prstGeom>
        <a:noFill/>
        <a:ln w="9525">
          <a:noFill/>
          <a:miter lim="800000"/>
          <a:headEnd/>
          <a:tailEnd/>
        </a:ln>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228600</xdr:colOff>
      <xdr:row>0</xdr:row>
      <xdr:rowOff>45244</xdr:rowOff>
    </xdr:from>
    <xdr:to>
      <xdr:col>0</xdr:col>
      <xdr:colOff>1514475</xdr:colOff>
      <xdr:row>0</xdr:row>
      <xdr:rowOff>559594</xdr:rowOff>
    </xdr:to>
    <xdr:pic>
      <xdr:nvPicPr>
        <xdr:cNvPr id="2" name="Picture 4" descr="Extension_Logo.jpg"/>
        <xdr:cNvPicPr>
          <a:picLocks noChangeAspect="1"/>
        </xdr:cNvPicPr>
      </xdr:nvPicPr>
      <xdr:blipFill>
        <a:blip xmlns:r="http://schemas.openxmlformats.org/officeDocument/2006/relationships" r:embed="rId1" cstate="print">
          <a:clrChange>
            <a:clrFrom>
              <a:srgbClr val="FFFFFF"/>
            </a:clrFrom>
            <a:clrTo>
              <a:srgbClr val="FFFFFF">
                <a:alpha val="0"/>
              </a:srgbClr>
            </a:clrTo>
          </a:clrChange>
        </a:blip>
        <a:srcRect/>
        <a:stretch>
          <a:fillRect/>
        </a:stretch>
      </xdr:blipFill>
      <xdr:spPr bwMode="auto">
        <a:xfrm>
          <a:off x="228600" y="45244"/>
          <a:ext cx="1285875" cy="514350"/>
        </a:xfrm>
        <a:prstGeom prst="rect">
          <a:avLst/>
        </a:prstGeom>
        <a:noFill/>
        <a:ln w="9525">
          <a:noFill/>
          <a:miter lim="800000"/>
          <a:headEnd/>
          <a:tailEnd/>
        </a:ln>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228600</xdr:colOff>
      <xdr:row>0</xdr:row>
      <xdr:rowOff>45244</xdr:rowOff>
    </xdr:from>
    <xdr:to>
      <xdr:col>0</xdr:col>
      <xdr:colOff>1514475</xdr:colOff>
      <xdr:row>0</xdr:row>
      <xdr:rowOff>559594</xdr:rowOff>
    </xdr:to>
    <xdr:pic>
      <xdr:nvPicPr>
        <xdr:cNvPr id="2" name="Picture 4" descr="Extension_Logo.jpg"/>
        <xdr:cNvPicPr>
          <a:picLocks noChangeAspect="1"/>
        </xdr:cNvPicPr>
      </xdr:nvPicPr>
      <xdr:blipFill>
        <a:blip xmlns:r="http://schemas.openxmlformats.org/officeDocument/2006/relationships" r:embed="rId1" cstate="print">
          <a:clrChange>
            <a:clrFrom>
              <a:srgbClr val="FFFFFF"/>
            </a:clrFrom>
            <a:clrTo>
              <a:srgbClr val="FFFFFF">
                <a:alpha val="0"/>
              </a:srgbClr>
            </a:clrTo>
          </a:clrChange>
        </a:blip>
        <a:srcRect/>
        <a:stretch>
          <a:fillRect/>
        </a:stretch>
      </xdr:blipFill>
      <xdr:spPr bwMode="auto">
        <a:xfrm>
          <a:off x="228600" y="45244"/>
          <a:ext cx="1285875" cy="514350"/>
        </a:xfrm>
        <a:prstGeom prst="rect">
          <a:avLst/>
        </a:prstGeom>
        <a:noFill/>
        <a:ln w="9525">
          <a:noFill/>
          <a:miter lim="800000"/>
          <a:headEnd/>
          <a:tailEnd/>
        </a:ln>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3.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7"/>
  <sheetViews>
    <sheetView workbookViewId="0">
      <selection activeCell="I18" sqref="I18"/>
    </sheetView>
  </sheetViews>
  <sheetFormatPr defaultColWidth="8.90625" defaultRowHeight="12.5" x14ac:dyDescent="0.25"/>
  <cols>
    <col min="1" max="16384" width="8.90625" style="19"/>
  </cols>
  <sheetData>
    <row r="1" spans="1:10" ht="13" x14ac:dyDescent="0.3">
      <c r="A1" s="201"/>
      <c r="B1" s="201"/>
      <c r="C1" s="201"/>
      <c r="D1" s="201"/>
    </row>
    <row r="2" spans="1:10" ht="13" x14ac:dyDescent="0.3">
      <c r="B2" s="201"/>
      <c r="C2" s="201"/>
      <c r="D2" s="201"/>
    </row>
    <row r="5" spans="1:10" ht="13" x14ac:dyDescent="0.3">
      <c r="A5" s="201" t="s">
        <v>123</v>
      </c>
      <c r="D5" s="201"/>
    </row>
    <row r="6" spans="1:10" ht="12.75" customHeight="1" x14ac:dyDescent="0.25">
      <c r="A6" s="202" t="s">
        <v>124</v>
      </c>
      <c r="B6" s="203"/>
      <c r="C6" s="203"/>
      <c r="D6" s="203"/>
      <c r="E6" s="203"/>
      <c r="F6" s="203"/>
      <c r="G6" s="203"/>
      <c r="H6" s="203"/>
      <c r="I6" s="203"/>
      <c r="J6" s="204"/>
    </row>
    <row r="7" spans="1:10" x14ac:dyDescent="0.25">
      <c r="A7" s="205"/>
      <c r="B7" s="206"/>
      <c r="C7" s="206"/>
      <c r="D7" s="206"/>
      <c r="E7" s="206"/>
      <c r="F7" s="206"/>
      <c r="G7" s="206"/>
      <c r="H7" s="206"/>
      <c r="I7" s="206"/>
      <c r="J7" s="207"/>
    </row>
    <row r="8" spans="1:10" x14ac:dyDescent="0.25">
      <c r="A8" s="205"/>
      <c r="B8" s="206"/>
      <c r="C8" s="206"/>
      <c r="D8" s="206"/>
      <c r="E8" s="206"/>
      <c r="F8" s="206"/>
      <c r="G8" s="206"/>
      <c r="H8" s="206"/>
      <c r="I8" s="206"/>
      <c r="J8" s="207"/>
    </row>
    <row r="9" spans="1:10" x14ac:dyDescent="0.25">
      <c r="A9" s="205"/>
      <c r="B9" s="206"/>
      <c r="C9" s="206"/>
      <c r="D9" s="206"/>
      <c r="E9" s="206"/>
      <c r="F9" s="206"/>
      <c r="G9" s="206"/>
      <c r="H9" s="206"/>
      <c r="I9" s="206"/>
      <c r="J9" s="207"/>
    </row>
    <row r="10" spans="1:10" x14ac:dyDescent="0.25">
      <c r="A10" s="205"/>
      <c r="B10" s="206"/>
      <c r="C10" s="206"/>
      <c r="D10" s="206"/>
      <c r="E10" s="206"/>
      <c r="F10" s="206"/>
      <c r="G10" s="206"/>
      <c r="H10" s="206"/>
      <c r="I10" s="206"/>
      <c r="J10" s="207"/>
    </row>
    <row r="11" spans="1:10" x14ac:dyDescent="0.25">
      <c r="A11" s="205"/>
      <c r="B11" s="206"/>
      <c r="C11" s="206"/>
      <c r="D11" s="206"/>
      <c r="E11" s="206"/>
      <c r="F11" s="206"/>
      <c r="G11" s="206"/>
      <c r="H11" s="206"/>
      <c r="I11" s="206"/>
      <c r="J11" s="207"/>
    </row>
    <row r="12" spans="1:10" ht="12.75" customHeight="1" x14ac:dyDescent="0.25">
      <c r="A12" s="205"/>
      <c r="B12" s="206"/>
      <c r="C12" s="206"/>
      <c r="D12" s="206"/>
      <c r="E12" s="206"/>
      <c r="F12" s="206"/>
      <c r="G12" s="206"/>
      <c r="H12" s="206"/>
      <c r="I12" s="206"/>
      <c r="J12" s="207"/>
    </row>
    <row r="13" spans="1:10" ht="12.75" customHeight="1" x14ac:dyDescent="0.25">
      <c r="A13" s="205"/>
      <c r="B13" s="206"/>
      <c r="C13" s="206"/>
      <c r="D13" s="206"/>
      <c r="E13" s="206"/>
      <c r="F13" s="206"/>
      <c r="G13" s="206"/>
      <c r="H13" s="206"/>
      <c r="I13" s="206"/>
      <c r="J13" s="207"/>
    </row>
    <row r="14" spans="1:10" ht="12.75" customHeight="1" x14ac:dyDescent="0.25">
      <c r="A14" s="208"/>
      <c r="B14" s="209"/>
      <c r="C14" s="209"/>
      <c r="D14" s="209"/>
      <c r="E14" s="209"/>
      <c r="F14" s="209"/>
      <c r="G14" s="209"/>
      <c r="H14" s="209"/>
      <c r="I14" s="209"/>
      <c r="J14" s="210"/>
    </row>
    <row r="15" spans="1:10" ht="12.75" customHeight="1" x14ac:dyDescent="0.25"/>
    <row r="16" spans="1:10" ht="12.75" customHeight="1" x14ac:dyDescent="0.25">
      <c r="A16" s="19" t="s">
        <v>121</v>
      </c>
    </row>
    <row r="17" spans="1:1" ht="13.5" customHeight="1" x14ac:dyDescent="0.25">
      <c r="A17" s="21"/>
    </row>
    <row r="18" spans="1:1" ht="13.5" customHeight="1" x14ac:dyDescent="0.25">
      <c r="A18" s="21"/>
    </row>
    <row r="19" spans="1:1" x14ac:dyDescent="0.25">
      <c r="A19" s="19" t="s">
        <v>122</v>
      </c>
    </row>
    <row r="21" spans="1:1" x14ac:dyDescent="0.25">
      <c r="A21" s="19" t="s">
        <v>28</v>
      </c>
    </row>
    <row r="23" spans="1:1" x14ac:dyDescent="0.25">
      <c r="A23" s="19" t="s">
        <v>30</v>
      </c>
    </row>
    <row r="24" spans="1:1" x14ac:dyDescent="0.25">
      <c r="A24" s="19" t="s">
        <v>25</v>
      </c>
    </row>
    <row r="25" spans="1:1" x14ac:dyDescent="0.25">
      <c r="A25" s="19" t="s">
        <v>17</v>
      </c>
    </row>
    <row r="26" spans="1:1" x14ac:dyDescent="0.25">
      <c r="A26" s="19" t="s">
        <v>18</v>
      </c>
    </row>
    <row r="27" spans="1:1" x14ac:dyDescent="0.25">
      <c r="A27" s="19" t="s">
        <v>19</v>
      </c>
    </row>
  </sheetData>
  <sheetProtection selectLockedCells="1" selectUnlockedCells="1"/>
  <mergeCells count="1">
    <mergeCell ref="A6:J14"/>
  </mergeCells>
  <pageMargins left="0.75" right="0.75" top="0.51" bottom="0.49" header="0.5" footer="0.5"/>
  <pageSetup scale="125"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3"/>
  <dimension ref="A1:H58"/>
  <sheetViews>
    <sheetView topLeftCell="A14" zoomScale="80" zoomScaleNormal="80" workbookViewId="0">
      <pane xSplit="1" topLeftCell="B1" activePane="topRight" state="frozen"/>
      <selection pane="topRight" activeCell="H40" sqref="H40"/>
    </sheetView>
  </sheetViews>
  <sheetFormatPr defaultColWidth="15.6328125" defaultRowHeight="12.5" x14ac:dyDescent="0.25"/>
  <cols>
    <col min="1" max="1" width="46.6328125" customWidth="1"/>
    <col min="2" max="3" width="18.6328125" style="2" customWidth="1"/>
    <col min="4" max="4" width="18.6328125" style="25" customWidth="1"/>
    <col min="5" max="6" width="18.6328125" customWidth="1"/>
    <col min="7" max="7" width="15.6328125" customWidth="1"/>
  </cols>
  <sheetData>
    <row r="1" spans="1:7" ht="64.5" customHeight="1" thickBot="1" x14ac:dyDescent="0.3">
      <c r="A1" s="26"/>
      <c r="B1" s="211" t="s">
        <v>72</v>
      </c>
      <c r="C1" s="212"/>
      <c r="D1" s="98" t="s">
        <v>117</v>
      </c>
      <c r="E1" s="99" t="s">
        <v>116</v>
      </c>
    </row>
    <row r="2" spans="1:7" ht="42.5" thickBot="1" x14ac:dyDescent="0.3">
      <c r="A2" s="44" t="s">
        <v>71</v>
      </c>
      <c r="B2" s="32" t="s">
        <v>87</v>
      </c>
      <c r="C2" s="32" t="s">
        <v>74</v>
      </c>
      <c r="D2" s="32" t="s">
        <v>75</v>
      </c>
      <c r="E2" s="32" t="s">
        <v>88</v>
      </c>
      <c r="F2" s="32" t="s">
        <v>76</v>
      </c>
      <c r="G2" s="32" t="s">
        <v>89</v>
      </c>
    </row>
    <row r="3" spans="1:7" ht="15.5" x14ac:dyDescent="0.35">
      <c r="A3" s="45" t="s">
        <v>69</v>
      </c>
      <c r="B3" s="33"/>
      <c r="C3" s="27"/>
      <c r="D3" s="29"/>
      <c r="E3" s="30"/>
      <c r="F3" s="29"/>
      <c r="G3" s="31"/>
    </row>
    <row r="4" spans="1:7" ht="15.5" x14ac:dyDescent="0.35">
      <c r="A4" s="50" t="s">
        <v>112</v>
      </c>
      <c r="B4" s="53">
        <v>180</v>
      </c>
      <c r="C4" s="54">
        <v>45</v>
      </c>
      <c r="D4" s="100">
        <v>80</v>
      </c>
      <c r="E4" s="100">
        <v>2600</v>
      </c>
      <c r="F4" s="100">
        <v>3</v>
      </c>
      <c r="G4" s="101">
        <v>5</v>
      </c>
    </row>
    <row r="5" spans="1:7" s="1" customFormat="1" ht="15.5" x14ac:dyDescent="0.35">
      <c r="A5" s="51" t="s">
        <v>113</v>
      </c>
      <c r="B5" s="55">
        <v>3.3</v>
      </c>
      <c r="C5" s="56">
        <v>8.1999999999999993</v>
      </c>
      <c r="D5" s="102">
        <v>4.9000000000000004</v>
      </c>
      <c r="E5" s="102">
        <v>0.18</v>
      </c>
      <c r="F5" s="102">
        <v>95</v>
      </c>
      <c r="G5" s="102">
        <v>90</v>
      </c>
    </row>
    <row r="6" spans="1:7" ht="15.5" x14ac:dyDescent="0.35">
      <c r="A6" s="50" t="s">
        <v>90</v>
      </c>
      <c r="B6" s="57">
        <f t="shared" ref="B6:G6" si="0">+B4*B5</f>
        <v>594</v>
      </c>
      <c r="C6" s="58">
        <f t="shared" si="0"/>
        <v>368.99999999999994</v>
      </c>
      <c r="D6" s="103">
        <f t="shared" si="0"/>
        <v>392</v>
      </c>
      <c r="E6" s="104">
        <f t="shared" si="0"/>
        <v>468</v>
      </c>
      <c r="F6" s="103">
        <f t="shared" si="0"/>
        <v>285</v>
      </c>
      <c r="G6" s="103">
        <f t="shared" si="0"/>
        <v>450</v>
      </c>
    </row>
    <row r="7" spans="1:7" ht="16" thickBot="1" x14ac:dyDescent="0.4">
      <c r="A7" s="52" t="s">
        <v>91</v>
      </c>
      <c r="B7" s="88">
        <v>0</v>
      </c>
      <c r="C7" s="89">
        <v>0</v>
      </c>
      <c r="D7" s="105">
        <v>0</v>
      </c>
      <c r="E7" s="105">
        <v>0</v>
      </c>
      <c r="F7" s="106">
        <v>0</v>
      </c>
      <c r="G7" s="106">
        <v>0</v>
      </c>
    </row>
    <row r="8" spans="1:7" ht="16" thickBot="1" x14ac:dyDescent="0.4">
      <c r="A8" s="36" t="s">
        <v>70</v>
      </c>
      <c r="B8" s="59">
        <f t="shared" ref="B8:G8" si="1">+B6+B7</f>
        <v>594</v>
      </c>
      <c r="C8" s="60">
        <f t="shared" si="1"/>
        <v>368.99999999999994</v>
      </c>
      <c r="D8" s="107">
        <f t="shared" si="1"/>
        <v>392</v>
      </c>
      <c r="E8" s="108">
        <f t="shared" si="1"/>
        <v>468</v>
      </c>
      <c r="F8" s="107">
        <f t="shared" si="1"/>
        <v>285</v>
      </c>
      <c r="G8" s="107">
        <f t="shared" si="1"/>
        <v>450</v>
      </c>
    </row>
    <row r="9" spans="1:7" ht="16" thickBot="1" x14ac:dyDescent="0.4">
      <c r="A9" s="37"/>
      <c r="B9" s="61"/>
      <c r="C9" s="62"/>
      <c r="D9" s="109"/>
      <c r="E9" s="110"/>
      <c r="F9" s="109"/>
      <c r="G9" s="109"/>
    </row>
    <row r="10" spans="1:7" ht="15.5" x14ac:dyDescent="0.35">
      <c r="A10" s="38" t="s">
        <v>11</v>
      </c>
      <c r="B10" s="63"/>
      <c r="C10" s="64"/>
      <c r="D10" s="111"/>
      <c r="E10" s="112"/>
      <c r="F10" s="111"/>
      <c r="G10" s="111"/>
    </row>
    <row r="11" spans="1:7" ht="15.5" x14ac:dyDescent="0.35">
      <c r="A11" s="34" t="s">
        <v>92</v>
      </c>
      <c r="B11" s="57">
        <f t="shared" ref="B11:G11" si="2">+B37*B38</f>
        <v>103.95</v>
      </c>
      <c r="C11" s="58">
        <f t="shared" si="2"/>
        <v>54</v>
      </c>
      <c r="D11" s="103">
        <f t="shared" si="2"/>
        <v>19.25</v>
      </c>
      <c r="E11" s="104">
        <f t="shared" si="2"/>
        <v>30.4</v>
      </c>
      <c r="F11" s="103">
        <f t="shared" si="2"/>
        <v>134.4</v>
      </c>
      <c r="G11" s="103">
        <f t="shared" si="2"/>
        <v>0</v>
      </c>
    </row>
    <row r="12" spans="1:7" ht="15.5" x14ac:dyDescent="0.35">
      <c r="A12" s="34" t="s">
        <v>93</v>
      </c>
      <c r="B12" s="65">
        <f t="shared" ref="B12:G12" si="3">SUMPRODUCT(B40:B43,$H$40:$H$43)</f>
        <v>101.42</v>
      </c>
      <c r="C12" s="66">
        <f t="shared" si="3"/>
        <v>49.5</v>
      </c>
      <c r="D12" s="113">
        <f t="shared" si="3"/>
        <v>115.67999999999999</v>
      </c>
      <c r="E12" s="114">
        <f t="shared" si="3"/>
        <v>69.7</v>
      </c>
      <c r="F12" s="113">
        <f t="shared" si="3"/>
        <v>63.5</v>
      </c>
      <c r="G12" s="113">
        <f t="shared" si="3"/>
        <v>76.95</v>
      </c>
    </row>
    <row r="13" spans="1:7" ht="15.5" x14ac:dyDescent="0.35">
      <c r="A13" s="34" t="s">
        <v>94</v>
      </c>
      <c r="B13" s="65">
        <f t="shared" ref="B13:G13" si="4">SUMPRODUCT(B44:B57,$H$44:$H$57)</f>
        <v>53.144000000000005</v>
      </c>
      <c r="C13" s="66">
        <f t="shared" si="4"/>
        <v>43.64</v>
      </c>
      <c r="D13" s="113">
        <f t="shared" si="4"/>
        <v>45.164000000000001</v>
      </c>
      <c r="E13" s="114">
        <f t="shared" si="4"/>
        <v>44.679000000000002</v>
      </c>
      <c r="F13" s="113">
        <f t="shared" si="4"/>
        <v>31.44</v>
      </c>
      <c r="G13" s="113">
        <f t="shared" si="4"/>
        <v>19.16</v>
      </c>
    </row>
    <row r="14" spans="1:7" ht="15.5" x14ac:dyDescent="0.35">
      <c r="A14" s="34" t="s">
        <v>95</v>
      </c>
      <c r="B14" s="90">
        <v>22</v>
      </c>
      <c r="C14" s="91">
        <v>19</v>
      </c>
      <c r="D14" s="115">
        <v>17</v>
      </c>
      <c r="E14" s="115">
        <v>15</v>
      </c>
      <c r="F14" s="115">
        <v>18</v>
      </c>
      <c r="G14" s="115">
        <v>6</v>
      </c>
    </row>
    <row r="15" spans="1:7" ht="15.5" x14ac:dyDescent="0.35">
      <c r="A15" s="34" t="s">
        <v>96</v>
      </c>
      <c r="B15" s="90">
        <v>23</v>
      </c>
      <c r="C15" s="91">
        <v>23</v>
      </c>
      <c r="D15" s="115">
        <v>14</v>
      </c>
      <c r="E15" s="115">
        <v>16</v>
      </c>
      <c r="F15" s="115">
        <v>28</v>
      </c>
      <c r="G15" s="115">
        <v>48</v>
      </c>
    </row>
    <row r="16" spans="1:7" ht="15.5" x14ac:dyDescent="0.35">
      <c r="A16" s="34" t="s">
        <v>97</v>
      </c>
      <c r="B16" s="90">
        <v>35</v>
      </c>
      <c r="C16" s="91">
        <v>18</v>
      </c>
      <c r="D16" s="115">
        <v>13</v>
      </c>
      <c r="E16" s="115">
        <v>18</v>
      </c>
      <c r="F16" s="115">
        <v>15</v>
      </c>
      <c r="G16" s="115">
        <v>55</v>
      </c>
    </row>
    <row r="17" spans="1:7" ht="15.5" x14ac:dyDescent="0.35">
      <c r="A17" s="34" t="s">
        <v>98</v>
      </c>
      <c r="B17" s="90" t="s">
        <v>25</v>
      </c>
      <c r="C17" s="91" t="s">
        <v>25</v>
      </c>
      <c r="D17" s="115">
        <v>42</v>
      </c>
      <c r="E17" s="115" t="s">
        <v>25</v>
      </c>
      <c r="F17" s="115" t="s">
        <v>25</v>
      </c>
      <c r="G17" s="115">
        <v>15</v>
      </c>
    </row>
    <row r="18" spans="1:7" ht="15.5" x14ac:dyDescent="0.35">
      <c r="A18" s="34" t="s">
        <v>99</v>
      </c>
      <c r="B18" s="90">
        <v>26</v>
      </c>
      <c r="C18" s="91">
        <v>0</v>
      </c>
      <c r="D18" s="115">
        <v>0</v>
      </c>
      <c r="E18" s="115" t="s">
        <v>25</v>
      </c>
      <c r="F18" s="115">
        <v>0</v>
      </c>
      <c r="G18" s="115">
        <v>0</v>
      </c>
    </row>
    <row r="19" spans="1:7" ht="15.5" x14ac:dyDescent="0.35">
      <c r="A19" s="34" t="s">
        <v>100</v>
      </c>
      <c r="B19" s="65">
        <f t="shared" ref="B19:G19" si="5">(SUM(B11:B18)*(0.06/12)*7)</f>
        <v>12.757989999999999</v>
      </c>
      <c r="C19" s="67">
        <f t="shared" si="5"/>
        <v>7.2498999999999985</v>
      </c>
      <c r="D19" s="113">
        <f t="shared" si="5"/>
        <v>9.3132900000000003</v>
      </c>
      <c r="E19" s="114">
        <f t="shared" si="5"/>
        <v>6.7822649999999998</v>
      </c>
      <c r="F19" s="113">
        <f t="shared" si="5"/>
        <v>10.161900000000001</v>
      </c>
      <c r="G19" s="113">
        <f t="shared" si="5"/>
        <v>7.703850000000001</v>
      </c>
    </row>
    <row r="20" spans="1:7" ht="15.5" x14ac:dyDescent="0.35">
      <c r="A20" s="34" t="s">
        <v>101</v>
      </c>
      <c r="B20" s="90">
        <v>0</v>
      </c>
      <c r="C20" s="91">
        <v>0</v>
      </c>
      <c r="D20" s="115">
        <v>0</v>
      </c>
      <c r="E20" s="115">
        <v>0</v>
      </c>
      <c r="F20" s="115">
        <v>0</v>
      </c>
      <c r="G20" s="115">
        <v>0</v>
      </c>
    </row>
    <row r="21" spans="1:7" ht="16" thickBot="1" x14ac:dyDescent="0.4">
      <c r="A21" s="35"/>
      <c r="B21" s="68"/>
      <c r="C21" s="69"/>
      <c r="D21" s="116"/>
      <c r="E21" s="116"/>
      <c r="F21" s="116"/>
      <c r="G21" s="116"/>
    </row>
    <row r="22" spans="1:7" ht="16" thickBot="1" x14ac:dyDescent="0.4">
      <c r="A22" s="36" t="s">
        <v>15</v>
      </c>
      <c r="B22" s="59">
        <f t="shared" ref="B22:G22" si="6">SUM(B11:B21)</f>
        <v>377.27199000000002</v>
      </c>
      <c r="C22" s="60">
        <f t="shared" si="6"/>
        <v>214.38989999999998</v>
      </c>
      <c r="D22" s="107">
        <f t="shared" si="6"/>
        <v>275.40728999999999</v>
      </c>
      <c r="E22" s="108">
        <f t="shared" si="6"/>
        <v>200.56126499999999</v>
      </c>
      <c r="F22" s="107">
        <f t="shared" si="6"/>
        <v>300.50190000000003</v>
      </c>
      <c r="G22" s="107">
        <f t="shared" si="6"/>
        <v>227.81385</v>
      </c>
    </row>
    <row r="23" spans="1:7" ht="16" thickBot="1" x14ac:dyDescent="0.4">
      <c r="A23" s="36" t="s">
        <v>12</v>
      </c>
      <c r="B23" s="59">
        <f t="shared" ref="B23:G23" si="7">+B8-B22</f>
        <v>216.72800999999998</v>
      </c>
      <c r="C23" s="60">
        <f t="shared" si="7"/>
        <v>154.61009999999996</v>
      </c>
      <c r="D23" s="107">
        <f t="shared" si="7"/>
        <v>116.59271000000001</v>
      </c>
      <c r="E23" s="108">
        <f t="shared" si="7"/>
        <v>267.43873500000001</v>
      </c>
      <c r="F23" s="107">
        <f t="shared" si="7"/>
        <v>-15.501900000000035</v>
      </c>
      <c r="G23" s="107">
        <f t="shared" si="7"/>
        <v>222.18615</v>
      </c>
    </row>
    <row r="24" spans="1:7" ht="16" thickBot="1" x14ac:dyDescent="0.4">
      <c r="A24" s="36" t="s">
        <v>115</v>
      </c>
      <c r="B24" s="70">
        <f t="shared" ref="B24:G24" si="8">+B22/B4</f>
        <v>2.0959555000000001</v>
      </c>
      <c r="C24" s="71">
        <f t="shared" si="8"/>
        <v>4.7642199999999999</v>
      </c>
      <c r="D24" s="117">
        <f t="shared" si="8"/>
        <v>3.4425911249999999</v>
      </c>
      <c r="E24" s="118">
        <f t="shared" si="8"/>
        <v>7.7138948076923078E-2</v>
      </c>
      <c r="F24" s="117">
        <f t="shared" si="8"/>
        <v>100.16730000000001</v>
      </c>
      <c r="G24" s="117">
        <f t="shared" si="8"/>
        <v>45.56277</v>
      </c>
    </row>
    <row r="25" spans="1:7" ht="15.5" x14ac:dyDescent="0.35">
      <c r="A25" s="39"/>
      <c r="B25" s="72"/>
      <c r="C25" s="73"/>
      <c r="D25" s="119"/>
      <c r="E25" s="119"/>
      <c r="F25" s="120"/>
      <c r="G25" s="120"/>
    </row>
    <row r="26" spans="1:7" s="3" customFormat="1" ht="15.5" x14ac:dyDescent="0.35">
      <c r="A26" s="40"/>
      <c r="B26" s="65"/>
      <c r="C26" s="66"/>
      <c r="D26" s="121"/>
      <c r="E26" s="121"/>
      <c r="F26" s="122"/>
      <c r="G26" s="122"/>
    </row>
    <row r="27" spans="1:7" ht="15.5" x14ac:dyDescent="0.35">
      <c r="A27" s="41" t="s">
        <v>102</v>
      </c>
      <c r="B27" s="92">
        <v>56</v>
      </c>
      <c r="C27" s="93">
        <v>56</v>
      </c>
      <c r="D27" s="123">
        <v>35</v>
      </c>
      <c r="E27" s="123">
        <v>56</v>
      </c>
      <c r="F27" s="123">
        <v>56</v>
      </c>
      <c r="G27" s="123">
        <v>56</v>
      </c>
    </row>
    <row r="28" spans="1:7" ht="15.5" x14ac:dyDescent="0.35">
      <c r="A28" s="41" t="s">
        <v>103</v>
      </c>
      <c r="B28" s="92">
        <v>51</v>
      </c>
      <c r="C28" s="93">
        <v>51</v>
      </c>
      <c r="D28" s="123">
        <v>51</v>
      </c>
      <c r="E28" s="123">
        <v>51</v>
      </c>
      <c r="F28" s="123">
        <v>51</v>
      </c>
      <c r="G28" s="123">
        <v>51</v>
      </c>
    </row>
    <row r="29" spans="1:7" ht="16" thickBot="1" x14ac:dyDescent="0.4">
      <c r="A29" s="42"/>
      <c r="B29" s="74"/>
      <c r="C29" s="75"/>
      <c r="D29" s="124"/>
      <c r="E29" s="124"/>
      <c r="F29" s="124"/>
      <c r="G29" s="124"/>
    </row>
    <row r="30" spans="1:7" s="1" customFormat="1" ht="16" thickBot="1" x14ac:dyDescent="0.4">
      <c r="A30" s="43" t="s">
        <v>119</v>
      </c>
      <c r="B30" s="59">
        <f t="shared" ref="B30:G30" si="9">+B22+B27+B28</f>
        <v>484.27199000000002</v>
      </c>
      <c r="C30" s="60">
        <f t="shared" si="9"/>
        <v>321.38990000000001</v>
      </c>
      <c r="D30" s="107">
        <f t="shared" si="9"/>
        <v>361.40728999999999</v>
      </c>
      <c r="E30" s="108">
        <f t="shared" si="9"/>
        <v>307.56126499999999</v>
      </c>
      <c r="F30" s="107">
        <f t="shared" si="9"/>
        <v>407.50190000000003</v>
      </c>
      <c r="G30" s="107">
        <f t="shared" si="9"/>
        <v>334.81385</v>
      </c>
    </row>
    <row r="31" spans="1:7" s="1" customFormat="1" ht="16" thickBot="1" x14ac:dyDescent="0.4">
      <c r="A31" s="43" t="s">
        <v>120</v>
      </c>
      <c r="B31" s="70">
        <f t="shared" ref="B31:G31" si="10">+B30/+B4</f>
        <v>2.6903999444444446</v>
      </c>
      <c r="C31" s="71">
        <f t="shared" si="10"/>
        <v>7.1419977777777781</v>
      </c>
      <c r="D31" s="117">
        <f t="shared" si="10"/>
        <v>4.517591125</v>
      </c>
      <c r="E31" s="118">
        <f t="shared" si="10"/>
        <v>0.11829279423076923</v>
      </c>
      <c r="F31" s="117">
        <f t="shared" si="10"/>
        <v>135.83396666666667</v>
      </c>
      <c r="G31" s="117">
        <f t="shared" si="10"/>
        <v>66.962770000000006</v>
      </c>
    </row>
    <row r="32" spans="1:7" ht="16" thickBot="1" x14ac:dyDescent="0.4">
      <c r="A32" s="43" t="s">
        <v>114</v>
      </c>
      <c r="B32" s="59">
        <f t="shared" ref="B32:G32" si="11">+B8-B30</f>
        <v>109.72800999999998</v>
      </c>
      <c r="C32" s="60">
        <f t="shared" si="11"/>
        <v>47.610099999999932</v>
      </c>
      <c r="D32" s="107">
        <f t="shared" si="11"/>
        <v>30.592710000000011</v>
      </c>
      <c r="E32" s="108">
        <f t="shared" si="11"/>
        <v>160.43873500000001</v>
      </c>
      <c r="F32" s="107">
        <f t="shared" si="11"/>
        <v>-122.50190000000003</v>
      </c>
      <c r="G32" s="107">
        <f t="shared" si="11"/>
        <v>115.18615</v>
      </c>
    </row>
    <row r="33" spans="1:8" ht="15.5" x14ac:dyDescent="0.35">
      <c r="A33" s="28"/>
      <c r="B33" s="76"/>
      <c r="C33" s="77"/>
      <c r="D33" s="125"/>
      <c r="E33" s="126"/>
      <c r="F33" s="126"/>
      <c r="G33" s="126"/>
    </row>
    <row r="34" spans="1:8" ht="15.5" x14ac:dyDescent="0.35">
      <c r="D34" s="127"/>
      <c r="E34" s="128"/>
      <c r="F34" s="128"/>
      <c r="G34" s="128"/>
    </row>
    <row r="35" spans="1:8" ht="46.5" x14ac:dyDescent="0.35">
      <c r="A35" s="47" t="s">
        <v>73</v>
      </c>
      <c r="B35" s="48" t="str">
        <f t="shared" ref="B35:G35" si="12">B2</f>
        <v xml:space="preserve">Corn </v>
      </c>
      <c r="C35" s="48" t="str">
        <f t="shared" si="12"/>
        <v>Soybeans</v>
      </c>
      <c r="D35" s="48" t="str">
        <f t="shared" si="12"/>
        <v>Wheat</v>
      </c>
      <c r="E35" s="48" t="str">
        <f t="shared" si="12"/>
        <v>Sunflowers</v>
      </c>
      <c r="F35" s="48" t="str">
        <f t="shared" si="12"/>
        <v>Alfalfa Establishment, Direct-Seeded</v>
      </c>
      <c r="G35" s="48" t="str">
        <f t="shared" si="12"/>
        <v>Alfalfa Established</v>
      </c>
      <c r="H35" s="49" t="s">
        <v>77</v>
      </c>
    </row>
    <row r="36" spans="1:8" ht="15.5" x14ac:dyDescent="0.35">
      <c r="A36" s="190" t="s">
        <v>78</v>
      </c>
      <c r="B36" s="182"/>
      <c r="C36" s="46"/>
      <c r="D36" s="46"/>
      <c r="E36" s="46"/>
      <c r="F36" s="46"/>
      <c r="G36" s="46"/>
      <c r="H36" s="46"/>
    </row>
    <row r="37" spans="1:8" ht="15.5" x14ac:dyDescent="0.35">
      <c r="A37" s="191" t="s">
        <v>118</v>
      </c>
      <c r="B37" s="183">
        <v>33</v>
      </c>
      <c r="C37" s="78">
        <v>1</v>
      </c>
      <c r="D37" s="79">
        <v>1.75</v>
      </c>
      <c r="E37" s="78">
        <v>20</v>
      </c>
      <c r="F37" s="78">
        <v>16</v>
      </c>
      <c r="G37" s="78"/>
      <c r="H37" s="80"/>
    </row>
    <row r="38" spans="1:8" ht="15.5" x14ac:dyDescent="0.35">
      <c r="A38" s="191" t="s">
        <v>79</v>
      </c>
      <c r="B38" s="197">
        <v>3.15</v>
      </c>
      <c r="C38" s="81">
        <v>54</v>
      </c>
      <c r="D38" s="81">
        <v>11</v>
      </c>
      <c r="E38" s="81">
        <v>1.52</v>
      </c>
      <c r="F38" s="81">
        <v>8.4</v>
      </c>
      <c r="G38" s="78"/>
      <c r="H38" s="80"/>
    </row>
    <row r="39" spans="1:8" ht="15.5" x14ac:dyDescent="0.35">
      <c r="A39" s="192" t="s">
        <v>80</v>
      </c>
      <c r="B39" s="185"/>
      <c r="C39" s="82"/>
      <c r="D39" s="82"/>
      <c r="E39" s="82"/>
      <c r="F39" s="82"/>
      <c r="G39" s="82"/>
      <c r="H39" s="83"/>
    </row>
    <row r="40" spans="1:8" ht="15.5" x14ac:dyDescent="0.35">
      <c r="A40" s="193" t="s">
        <v>81</v>
      </c>
      <c r="B40" s="198">
        <v>145</v>
      </c>
      <c r="C40" s="84">
        <v>0</v>
      </c>
      <c r="D40" s="84">
        <v>125</v>
      </c>
      <c r="E40" s="84">
        <v>70</v>
      </c>
      <c r="F40" s="84">
        <v>0</v>
      </c>
      <c r="G40" s="84">
        <v>0</v>
      </c>
      <c r="H40" s="97">
        <v>0.45</v>
      </c>
    </row>
    <row r="41" spans="1:8" ht="15.5" x14ac:dyDescent="0.35">
      <c r="A41" s="193" t="s">
        <v>82</v>
      </c>
      <c r="B41" s="198">
        <v>19</v>
      </c>
      <c r="C41" s="84">
        <v>50</v>
      </c>
      <c r="D41" s="84">
        <v>56</v>
      </c>
      <c r="E41" s="84">
        <v>40</v>
      </c>
      <c r="F41" s="84">
        <v>50</v>
      </c>
      <c r="G41" s="84">
        <v>65</v>
      </c>
      <c r="H41" s="97">
        <v>0.43</v>
      </c>
    </row>
    <row r="42" spans="1:8" ht="15.5" x14ac:dyDescent="0.35">
      <c r="A42" s="193" t="s">
        <v>83</v>
      </c>
      <c r="B42" s="198">
        <v>60</v>
      </c>
      <c r="C42" s="84">
        <v>60</v>
      </c>
      <c r="D42" s="84">
        <v>81</v>
      </c>
      <c r="E42" s="84">
        <v>60</v>
      </c>
      <c r="F42" s="84">
        <v>100</v>
      </c>
      <c r="G42" s="84">
        <v>120</v>
      </c>
      <c r="H42" s="97">
        <v>0.35</v>
      </c>
    </row>
    <row r="43" spans="1:8" ht="15.5" x14ac:dyDescent="0.35">
      <c r="A43" s="193" t="s">
        <v>84</v>
      </c>
      <c r="B43" s="198">
        <v>1</v>
      </c>
      <c r="C43" s="84">
        <v>1</v>
      </c>
      <c r="D43" s="84">
        <v>1</v>
      </c>
      <c r="E43" s="84">
        <v>0</v>
      </c>
      <c r="F43" s="84">
        <v>1</v>
      </c>
      <c r="G43" s="84">
        <v>1</v>
      </c>
      <c r="H43" s="97">
        <v>7</v>
      </c>
    </row>
    <row r="44" spans="1:8" ht="15.5" x14ac:dyDescent="0.35">
      <c r="A44" s="190" t="s">
        <v>104</v>
      </c>
      <c r="B44" s="185"/>
      <c r="C44" s="82"/>
      <c r="D44" s="82"/>
      <c r="E44" s="82"/>
      <c r="F44" s="82"/>
      <c r="G44" s="82"/>
      <c r="H44" s="83"/>
    </row>
    <row r="45" spans="1:8" ht="15.5" x14ac:dyDescent="0.35">
      <c r="A45" s="194" t="s">
        <v>111</v>
      </c>
      <c r="B45" s="187">
        <v>55</v>
      </c>
      <c r="C45" s="95">
        <v>66</v>
      </c>
      <c r="D45" s="95"/>
      <c r="E45" s="94">
        <v>33</v>
      </c>
      <c r="F45" s="95">
        <v>66</v>
      </c>
      <c r="G45" s="95">
        <v>33</v>
      </c>
      <c r="H45" s="85">
        <v>0.16</v>
      </c>
    </row>
    <row r="46" spans="1:8" ht="15.5" x14ac:dyDescent="0.35">
      <c r="A46" s="194" t="s">
        <v>105</v>
      </c>
      <c r="B46" s="187">
        <v>32</v>
      </c>
      <c r="C46" s="94">
        <v>32</v>
      </c>
      <c r="D46" s="95"/>
      <c r="E46" s="94">
        <v>0</v>
      </c>
      <c r="F46" s="95"/>
      <c r="G46" s="95"/>
      <c r="H46" s="85">
        <v>0.09</v>
      </c>
    </row>
    <row r="47" spans="1:8" ht="15.5" x14ac:dyDescent="0.35">
      <c r="A47" s="194" t="s">
        <v>109</v>
      </c>
      <c r="B47" s="187"/>
      <c r="C47" s="94"/>
      <c r="D47" s="95">
        <v>20</v>
      </c>
      <c r="E47" s="94"/>
      <c r="F47" s="95"/>
      <c r="G47" s="95"/>
      <c r="H47" s="85">
        <v>0.35</v>
      </c>
    </row>
    <row r="48" spans="1:8" ht="15.5" x14ac:dyDescent="0.35">
      <c r="A48" s="194" t="s">
        <v>107</v>
      </c>
      <c r="B48" s="187">
        <v>38.4</v>
      </c>
      <c r="C48" s="94"/>
      <c r="D48" s="95"/>
      <c r="E48" s="94">
        <v>0</v>
      </c>
      <c r="F48" s="95"/>
      <c r="G48" s="95"/>
      <c r="H48" s="85">
        <v>0.26</v>
      </c>
    </row>
    <row r="49" spans="1:8" ht="15.5" x14ac:dyDescent="0.35">
      <c r="A49" s="194" t="s">
        <v>107</v>
      </c>
      <c r="B49" s="187"/>
      <c r="C49" s="94"/>
      <c r="D49" s="95"/>
      <c r="E49" s="94">
        <v>5.75</v>
      </c>
      <c r="F49" s="95"/>
      <c r="G49" s="95"/>
      <c r="H49" s="85">
        <v>4.5</v>
      </c>
    </row>
    <row r="50" spans="1:8" ht="15.5" x14ac:dyDescent="0.35">
      <c r="A50" s="194" t="s">
        <v>107</v>
      </c>
      <c r="B50" s="187"/>
      <c r="C50" s="96">
        <v>0</v>
      </c>
      <c r="D50" s="95"/>
      <c r="E50" s="94"/>
      <c r="F50" s="95"/>
      <c r="G50" s="95"/>
      <c r="H50" s="85">
        <v>1.0900000000000001</v>
      </c>
    </row>
    <row r="51" spans="1:8" ht="15.5" x14ac:dyDescent="0.35">
      <c r="A51" s="194" t="s">
        <v>108</v>
      </c>
      <c r="B51" s="187">
        <v>2</v>
      </c>
      <c r="C51" s="94"/>
      <c r="D51" s="95"/>
      <c r="E51" s="94"/>
      <c r="F51" s="95"/>
      <c r="G51" s="95"/>
      <c r="H51" s="85">
        <v>0.64</v>
      </c>
    </row>
    <row r="52" spans="1:8" ht="15.5" x14ac:dyDescent="0.35">
      <c r="A52" s="194" t="s">
        <v>108</v>
      </c>
      <c r="B52" s="188"/>
      <c r="C52" s="95"/>
      <c r="D52" s="95">
        <v>0.6</v>
      </c>
      <c r="E52" s="95"/>
      <c r="F52" s="95"/>
      <c r="G52" s="95"/>
      <c r="H52" s="85">
        <v>7.3</v>
      </c>
    </row>
    <row r="53" spans="1:8" ht="15.5" x14ac:dyDescent="0.35">
      <c r="A53" s="200" t="s">
        <v>106</v>
      </c>
      <c r="B53" s="188">
        <v>6</v>
      </c>
      <c r="C53" s="95">
        <v>6</v>
      </c>
      <c r="D53" s="95">
        <v>0</v>
      </c>
      <c r="E53" s="95"/>
      <c r="F53" s="95"/>
      <c r="G53" s="95"/>
      <c r="H53" s="85">
        <v>2.7</v>
      </c>
    </row>
    <row r="54" spans="1:8" ht="15.5" x14ac:dyDescent="0.35">
      <c r="A54" s="200" t="s">
        <v>106</v>
      </c>
      <c r="B54" s="188"/>
      <c r="C54" s="95"/>
      <c r="D54" s="95">
        <v>6.5</v>
      </c>
      <c r="E54" s="95"/>
      <c r="F54" s="95"/>
      <c r="G54" s="95"/>
      <c r="H54" s="85">
        <v>2.04</v>
      </c>
    </row>
    <row r="55" spans="1:8" ht="15.5" x14ac:dyDescent="0.35">
      <c r="A55" s="200" t="s">
        <v>110</v>
      </c>
      <c r="B55" s="188"/>
      <c r="C55" s="95"/>
      <c r="D55" s="95"/>
      <c r="E55" s="95"/>
      <c r="F55" s="95">
        <v>16</v>
      </c>
      <c r="G55" s="95">
        <v>16</v>
      </c>
      <c r="H55" s="85">
        <v>0.43</v>
      </c>
    </row>
    <row r="56" spans="1:8" ht="15.5" x14ac:dyDescent="0.35">
      <c r="A56" s="200" t="s">
        <v>110</v>
      </c>
      <c r="B56" s="188"/>
      <c r="C56" s="95"/>
      <c r="D56" s="95">
        <v>2.8</v>
      </c>
      <c r="E56" s="95">
        <v>2.8</v>
      </c>
      <c r="F56" s="95"/>
      <c r="G56" s="95"/>
      <c r="H56" s="85">
        <v>2.33</v>
      </c>
    </row>
    <row r="57" spans="1:8" ht="15.5" x14ac:dyDescent="0.35">
      <c r="A57" s="194" t="s">
        <v>85</v>
      </c>
      <c r="B57" s="188">
        <v>2</v>
      </c>
      <c r="C57" s="95">
        <v>2</v>
      </c>
      <c r="D57" s="95">
        <v>2</v>
      </c>
      <c r="E57" s="95">
        <v>1</v>
      </c>
      <c r="F57" s="95">
        <v>2</v>
      </c>
      <c r="G57" s="95">
        <v>1</v>
      </c>
      <c r="H57" s="85">
        <v>7</v>
      </c>
    </row>
    <row r="58" spans="1:8" ht="15.5" x14ac:dyDescent="0.35">
      <c r="A58" s="196" t="s">
        <v>86</v>
      </c>
      <c r="B58" s="199">
        <f t="array" ref="B58">SUM(B45:B57*$H45:$H57)</f>
        <v>53.144000000000005</v>
      </c>
      <c r="C58" s="86">
        <f t="array" ref="C58">SUM(C45:C57*$H45:$H57)</f>
        <v>43.64</v>
      </c>
      <c r="D58" s="86">
        <f t="array" ref="D58">SUM(D45:D57*$H45:$H57)</f>
        <v>45.164000000000001</v>
      </c>
      <c r="E58" s="86">
        <f t="array" ref="E58">SUM(E45:E57*$H45:$H57)</f>
        <v>44.679000000000002</v>
      </c>
      <c r="F58" s="86">
        <f t="array" ref="F58">SUM(F45:F57*$H45:$H57)</f>
        <v>31.44</v>
      </c>
      <c r="G58" s="86">
        <f t="array" ref="G58">SUM(G45:G57*$H45:$H57)</f>
        <v>19.16</v>
      </c>
      <c r="H58" s="87"/>
    </row>
  </sheetData>
  <sheetProtection selectLockedCells="1"/>
  <mergeCells count="1">
    <mergeCell ref="B1:C1"/>
  </mergeCells>
  <phoneticPr fontId="0" type="noConversion"/>
  <printOptions gridLines="1"/>
  <pageMargins left="0.63" right="0.27" top="0.8" bottom="0.82" header="0.5" footer="0.5"/>
  <pageSetup scale="95" orientation="landscape" horizontalDpi="300" verticalDpi="300" r:id="rId1"/>
  <headerFooter alignWithMargins="0">
    <oddHeader>&amp;C&amp;"Arial,Bold"&amp;12&amp;A</oddHeader>
    <oddFooter>&amp;C&amp;"Arial,Bold"&amp;12Page &amp;P</oddFooter>
  </headerFooter>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H58"/>
  <sheetViews>
    <sheetView tabSelected="1" topLeftCell="A4" zoomScale="80" zoomScaleNormal="80" workbookViewId="0">
      <pane xSplit="1" topLeftCell="B1" activePane="topRight" state="frozen"/>
      <selection pane="topRight" activeCell="H26" sqref="H26"/>
    </sheetView>
  </sheetViews>
  <sheetFormatPr defaultColWidth="15.6328125" defaultRowHeight="12.5" x14ac:dyDescent="0.25"/>
  <cols>
    <col min="1" max="1" width="47.36328125" customWidth="1"/>
    <col min="2" max="4" width="18.6328125" style="25" customWidth="1"/>
    <col min="5" max="6" width="18.6328125" customWidth="1"/>
    <col min="7" max="7" width="15.6328125" customWidth="1"/>
  </cols>
  <sheetData>
    <row r="1" spans="1:8" ht="64.5" customHeight="1" thickBot="1" x14ac:dyDescent="0.3">
      <c r="A1" s="26"/>
      <c r="B1" s="211" t="s">
        <v>72</v>
      </c>
      <c r="C1" s="212"/>
      <c r="D1" s="98" t="s">
        <v>117</v>
      </c>
      <c r="E1" s="99" t="s">
        <v>116</v>
      </c>
    </row>
    <row r="2" spans="1:8" ht="42.5" thickBot="1" x14ac:dyDescent="0.3">
      <c r="A2" s="44" t="s">
        <v>71</v>
      </c>
      <c r="B2" s="32" t="s">
        <v>87</v>
      </c>
      <c r="C2" s="32" t="s">
        <v>74</v>
      </c>
      <c r="D2" s="32" t="s">
        <v>75</v>
      </c>
      <c r="E2" s="32" t="s">
        <v>88</v>
      </c>
      <c r="F2" s="32" t="s">
        <v>76</v>
      </c>
      <c r="G2" s="32" t="s">
        <v>89</v>
      </c>
    </row>
    <row r="3" spans="1:8" ht="15.5" x14ac:dyDescent="0.35">
      <c r="A3" s="172" t="s">
        <v>69</v>
      </c>
      <c r="B3" s="173"/>
      <c r="C3" s="174"/>
      <c r="D3" s="175"/>
      <c r="E3" s="135"/>
      <c r="F3" s="175"/>
      <c r="G3" s="176"/>
      <c r="H3" s="128"/>
    </row>
    <row r="4" spans="1:8" ht="15.5" x14ac:dyDescent="0.35">
      <c r="A4" s="136" t="s">
        <v>112</v>
      </c>
      <c r="B4" s="137">
        <v>150</v>
      </c>
      <c r="C4" s="138">
        <v>40</v>
      </c>
      <c r="D4" s="100">
        <v>60</v>
      </c>
      <c r="E4" s="100">
        <v>2200</v>
      </c>
      <c r="F4" s="100">
        <v>2.5</v>
      </c>
      <c r="G4" s="101">
        <v>4</v>
      </c>
      <c r="H4" s="128"/>
    </row>
    <row r="5" spans="1:8" s="1" customFormat="1" ht="15.5" x14ac:dyDescent="0.35">
      <c r="A5" s="139" t="s">
        <v>113</v>
      </c>
      <c r="B5" s="140">
        <v>3.2</v>
      </c>
      <c r="C5" s="141">
        <v>8</v>
      </c>
      <c r="D5" s="102">
        <v>4.8</v>
      </c>
      <c r="E5" s="102">
        <v>0.15</v>
      </c>
      <c r="F5" s="102">
        <v>90</v>
      </c>
      <c r="G5" s="102">
        <v>90</v>
      </c>
      <c r="H5" s="177"/>
    </row>
    <row r="6" spans="1:8" ht="15.5" x14ac:dyDescent="0.35">
      <c r="A6" s="136" t="s">
        <v>90</v>
      </c>
      <c r="B6" s="103">
        <f t="shared" ref="B6:G6" si="0">+B4*B5</f>
        <v>480</v>
      </c>
      <c r="C6" s="142">
        <f t="shared" si="0"/>
        <v>320</v>
      </c>
      <c r="D6" s="103">
        <f t="shared" si="0"/>
        <v>288</v>
      </c>
      <c r="E6" s="104">
        <f t="shared" si="0"/>
        <v>330</v>
      </c>
      <c r="F6" s="103">
        <f t="shared" si="0"/>
        <v>225</v>
      </c>
      <c r="G6" s="103">
        <f t="shared" si="0"/>
        <v>360</v>
      </c>
      <c r="H6" s="128"/>
    </row>
    <row r="7" spans="1:8" ht="16" thickBot="1" x14ac:dyDescent="0.4">
      <c r="A7" s="143" t="s">
        <v>91</v>
      </c>
      <c r="B7" s="129">
        <v>0</v>
      </c>
      <c r="C7" s="144">
        <v>0</v>
      </c>
      <c r="D7" s="129">
        <v>0</v>
      </c>
      <c r="E7" s="129">
        <v>0</v>
      </c>
      <c r="F7" s="106">
        <v>0</v>
      </c>
      <c r="G7" s="106">
        <v>0</v>
      </c>
      <c r="H7" s="128"/>
    </row>
    <row r="8" spans="1:8" ht="16" thickBot="1" x14ac:dyDescent="0.4">
      <c r="A8" s="145" t="s">
        <v>70</v>
      </c>
      <c r="B8" s="107">
        <f t="shared" ref="B8:G8" si="1">+B6+B7</f>
        <v>480</v>
      </c>
      <c r="C8" s="146">
        <f t="shared" si="1"/>
        <v>320</v>
      </c>
      <c r="D8" s="107">
        <f t="shared" si="1"/>
        <v>288</v>
      </c>
      <c r="E8" s="108">
        <f t="shared" si="1"/>
        <v>330</v>
      </c>
      <c r="F8" s="107">
        <f t="shared" si="1"/>
        <v>225</v>
      </c>
      <c r="G8" s="107">
        <f t="shared" si="1"/>
        <v>360</v>
      </c>
      <c r="H8" s="128"/>
    </row>
    <row r="9" spans="1:8" ht="16" thickBot="1" x14ac:dyDescent="0.4">
      <c r="A9" s="147"/>
      <c r="B9" s="148"/>
      <c r="C9" s="149"/>
      <c r="D9" s="109"/>
      <c r="E9" s="110"/>
      <c r="F9" s="109"/>
      <c r="G9" s="109"/>
      <c r="H9" s="128"/>
    </row>
    <row r="10" spans="1:8" ht="15.5" x14ac:dyDescent="0.35">
      <c r="A10" s="150" t="s">
        <v>11</v>
      </c>
      <c r="B10" s="151"/>
      <c r="C10" s="152"/>
      <c r="D10" s="111"/>
      <c r="E10" s="112"/>
      <c r="F10" s="111"/>
      <c r="G10" s="111"/>
      <c r="H10" s="128"/>
    </row>
    <row r="11" spans="1:8" ht="15.5" x14ac:dyDescent="0.35">
      <c r="A11" s="153" t="s">
        <v>92</v>
      </c>
      <c r="B11" s="103">
        <f t="shared" ref="B11:G11" si="2">+B37*B38</f>
        <v>85.05</v>
      </c>
      <c r="C11" s="142">
        <f t="shared" si="2"/>
        <v>54</v>
      </c>
      <c r="D11" s="103">
        <f t="shared" si="2"/>
        <v>19.25</v>
      </c>
      <c r="E11" s="104">
        <f t="shared" si="2"/>
        <v>30.4</v>
      </c>
      <c r="F11" s="103">
        <f t="shared" si="2"/>
        <v>117.60000000000001</v>
      </c>
      <c r="G11" s="103">
        <f t="shared" si="2"/>
        <v>0</v>
      </c>
      <c r="H11" s="128"/>
    </row>
    <row r="12" spans="1:8" ht="15.5" x14ac:dyDescent="0.35">
      <c r="A12" s="153" t="s">
        <v>93</v>
      </c>
      <c r="B12" s="113">
        <f t="shared" ref="B12:G12" si="3">SUMPRODUCT(B40:B43,$H$40:$H$43)</f>
        <v>92.55</v>
      </c>
      <c r="C12" s="154">
        <f t="shared" si="3"/>
        <v>37.83</v>
      </c>
      <c r="D12" s="113">
        <f t="shared" si="3"/>
        <v>86.95</v>
      </c>
      <c r="E12" s="114">
        <f t="shared" si="3"/>
        <v>53.4</v>
      </c>
      <c r="F12" s="113">
        <f t="shared" si="3"/>
        <v>63.5</v>
      </c>
      <c r="G12" s="113">
        <f t="shared" si="3"/>
        <v>76.95</v>
      </c>
      <c r="H12" s="128"/>
    </row>
    <row r="13" spans="1:8" ht="15.5" x14ac:dyDescent="0.35">
      <c r="A13" s="153" t="s">
        <v>94</v>
      </c>
      <c r="B13" s="113">
        <f t="shared" ref="B13:G13" si="4">SUMPRODUCT(B44:B57,$H$44:$H$57)</f>
        <v>36.944000000000003</v>
      </c>
      <c r="C13" s="154">
        <f t="shared" si="4"/>
        <v>27.44</v>
      </c>
      <c r="D13" s="113">
        <f t="shared" si="4"/>
        <v>45.164000000000001</v>
      </c>
      <c r="E13" s="114">
        <f t="shared" si="4"/>
        <v>44.679000000000002</v>
      </c>
      <c r="F13" s="113">
        <f t="shared" si="4"/>
        <v>31.44</v>
      </c>
      <c r="G13" s="113">
        <f t="shared" si="4"/>
        <v>19.16</v>
      </c>
      <c r="H13" s="128"/>
    </row>
    <row r="14" spans="1:8" ht="15.5" x14ac:dyDescent="0.35">
      <c r="A14" s="153" t="s">
        <v>95</v>
      </c>
      <c r="B14" s="155">
        <v>22</v>
      </c>
      <c r="C14" s="156">
        <v>19</v>
      </c>
      <c r="D14" s="115">
        <v>17</v>
      </c>
      <c r="E14" s="115">
        <v>15</v>
      </c>
      <c r="F14" s="115">
        <v>18</v>
      </c>
      <c r="G14" s="115">
        <v>6</v>
      </c>
      <c r="H14" s="128"/>
    </row>
    <row r="15" spans="1:8" ht="15.5" x14ac:dyDescent="0.35">
      <c r="A15" s="153" t="s">
        <v>96</v>
      </c>
      <c r="B15" s="155">
        <v>22</v>
      </c>
      <c r="C15" s="156">
        <v>21</v>
      </c>
      <c r="D15" s="115">
        <v>14</v>
      </c>
      <c r="E15" s="115">
        <v>16</v>
      </c>
      <c r="F15" s="115">
        <v>28</v>
      </c>
      <c r="G15" s="115">
        <v>44</v>
      </c>
      <c r="H15" s="128"/>
    </row>
    <row r="16" spans="1:8" ht="15.5" x14ac:dyDescent="0.35">
      <c r="A16" s="153" t="s">
        <v>97</v>
      </c>
      <c r="B16" s="155">
        <v>30</v>
      </c>
      <c r="C16" s="156">
        <v>16</v>
      </c>
      <c r="D16" s="115">
        <v>13</v>
      </c>
      <c r="E16" s="115">
        <v>18</v>
      </c>
      <c r="F16" s="115">
        <v>15</v>
      </c>
      <c r="G16" s="115">
        <v>50</v>
      </c>
      <c r="H16" s="128"/>
    </row>
    <row r="17" spans="1:8" ht="15.5" x14ac:dyDescent="0.35">
      <c r="A17" s="153" t="s">
        <v>98</v>
      </c>
      <c r="B17" s="155" t="s">
        <v>25</v>
      </c>
      <c r="C17" s="156" t="s">
        <v>25</v>
      </c>
      <c r="D17" s="115">
        <v>38</v>
      </c>
      <c r="E17" s="115" t="s">
        <v>25</v>
      </c>
      <c r="F17" s="115" t="s">
        <v>25</v>
      </c>
      <c r="G17" s="115">
        <v>12</v>
      </c>
      <c r="H17" s="128"/>
    </row>
    <row r="18" spans="1:8" ht="15.5" x14ac:dyDescent="0.35">
      <c r="A18" s="153" t="s">
        <v>99</v>
      </c>
      <c r="B18" s="155">
        <v>22</v>
      </c>
      <c r="C18" s="156">
        <v>0</v>
      </c>
      <c r="D18" s="115">
        <v>0</v>
      </c>
      <c r="E18" s="115" t="s">
        <v>25</v>
      </c>
      <c r="F18" s="115">
        <v>0</v>
      </c>
      <c r="G18" s="115">
        <v>0</v>
      </c>
      <c r="H18" s="128"/>
    </row>
    <row r="19" spans="1:8" ht="15.5" x14ac:dyDescent="0.35">
      <c r="A19" s="153" t="s">
        <v>100</v>
      </c>
      <c r="B19" s="113">
        <f t="shared" ref="B19:G19" si="5">(SUM(B11:B18)*(0.06/12)*7)</f>
        <v>10.869039999999998</v>
      </c>
      <c r="C19" s="157">
        <f t="shared" si="5"/>
        <v>6.1344499999999993</v>
      </c>
      <c r="D19" s="113">
        <f t="shared" si="5"/>
        <v>8.1677400000000002</v>
      </c>
      <c r="E19" s="114">
        <f t="shared" si="5"/>
        <v>6.2117649999999998</v>
      </c>
      <c r="F19" s="113">
        <f t="shared" si="5"/>
        <v>9.5739000000000019</v>
      </c>
      <c r="G19" s="113">
        <f t="shared" si="5"/>
        <v>7.283850000000001</v>
      </c>
      <c r="H19" s="128"/>
    </row>
    <row r="20" spans="1:8" ht="15.5" x14ac:dyDescent="0.35">
      <c r="A20" s="153" t="s">
        <v>101</v>
      </c>
      <c r="B20" s="155">
        <v>0</v>
      </c>
      <c r="C20" s="156">
        <v>0</v>
      </c>
      <c r="D20" s="115">
        <v>0</v>
      </c>
      <c r="E20" s="115">
        <v>0</v>
      </c>
      <c r="F20" s="115">
        <v>0</v>
      </c>
      <c r="G20" s="115">
        <v>0</v>
      </c>
      <c r="H20" s="128"/>
    </row>
    <row r="21" spans="1:8" ht="16" thickBot="1" x14ac:dyDescent="0.4">
      <c r="A21" s="158"/>
      <c r="B21" s="159"/>
      <c r="C21" s="160"/>
      <c r="D21" s="116"/>
      <c r="E21" s="116"/>
      <c r="F21" s="116"/>
      <c r="G21" s="116"/>
      <c r="H21" s="128"/>
    </row>
    <row r="22" spans="1:8" ht="16" thickBot="1" x14ac:dyDescent="0.4">
      <c r="A22" s="145" t="s">
        <v>15</v>
      </c>
      <c r="B22" s="107">
        <f t="shared" ref="B22:G22" si="6">SUM(B11:B21)</f>
        <v>321.41303999999997</v>
      </c>
      <c r="C22" s="146">
        <f t="shared" si="6"/>
        <v>181.40444999999997</v>
      </c>
      <c r="D22" s="107">
        <f t="shared" si="6"/>
        <v>241.53174000000001</v>
      </c>
      <c r="E22" s="108">
        <f t="shared" si="6"/>
        <v>183.690765</v>
      </c>
      <c r="F22" s="107">
        <f t="shared" si="6"/>
        <v>283.1139</v>
      </c>
      <c r="G22" s="107">
        <f t="shared" si="6"/>
        <v>215.39385000000001</v>
      </c>
      <c r="H22" s="128"/>
    </row>
    <row r="23" spans="1:8" ht="16" thickBot="1" x14ac:dyDescent="0.4">
      <c r="A23" s="145" t="s">
        <v>12</v>
      </c>
      <c r="B23" s="107">
        <f t="shared" ref="B23:G23" si="7">+B8-B22</f>
        <v>158.58696000000003</v>
      </c>
      <c r="C23" s="146">
        <f t="shared" si="7"/>
        <v>138.59555000000003</v>
      </c>
      <c r="D23" s="107">
        <f t="shared" si="7"/>
        <v>46.468259999999987</v>
      </c>
      <c r="E23" s="108">
        <f t="shared" si="7"/>
        <v>146.309235</v>
      </c>
      <c r="F23" s="107">
        <f t="shared" si="7"/>
        <v>-58.113900000000001</v>
      </c>
      <c r="G23" s="107">
        <f t="shared" si="7"/>
        <v>144.60614999999999</v>
      </c>
      <c r="H23" s="128"/>
    </row>
    <row r="24" spans="1:8" ht="16" thickBot="1" x14ac:dyDescent="0.4">
      <c r="A24" s="145" t="s">
        <v>115</v>
      </c>
      <c r="B24" s="117">
        <f t="shared" ref="B24:G24" si="8">+B22/B4</f>
        <v>2.1427535999999998</v>
      </c>
      <c r="C24" s="161">
        <f t="shared" si="8"/>
        <v>4.535111249999999</v>
      </c>
      <c r="D24" s="117">
        <f t="shared" si="8"/>
        <v>4.0255290000000006</v>
      </c>
      <c r="E24" s="118">
        <f t="shared" si="8"/>
        <v>8.3495802272727279E-2</v>
      </c>
      <c r="F24" s="117">
        <f t="shared" si="8"/>
        <v>113.24556</v>
      </c>
      <c r="G24" s="117">
        <f t="shared" si="8"/>
        <v>53.848462500000004</v>
      </c>
      <c r="H24" s="128"/>
    </row>
    <row r="25" spans="1:8" ht="15.5" x14ac:dyDescent="0.35">
      <c r="A25" s="162"/>
      <c r="B25" s="111"/>
      <c r="C25" s="163"/>
      <c r="D25" s="119"/>
      <c r="E25" s="119"/>
      <c r="F25" s="120"/>
      <c r="G25" s="120"/>
      <c r="H25" s="128"/>
    </row>
    <row r="26" spans="1:8" s="3" customFormat="1" ht="15.5" x14ac:dyDescent="0.35">
      <c r="A26" s="164"/>
      <c r="B26" s="113"/>
      <c r="C26" s="154"/>
      <c r="D26" s="121"/>
      <c r="E26" s="121"/>
      <c r="F26" s="122"/>
      <c r="G26" s="122"/>
      <c r="H26" s="178"/>
    </row>
    <row r="27" spans="1:8" ht="15.5" x14ac:dyDescent="0.35">
      <c r="A27" s="165" t="s">
        <v>102</v>
      </c>
      <c r="B27" s="166">
        <v>56</v>
      </c>
      <c r="C27" s="167">
        <v>56</v>
      </c>
      <c r="D27" s="123">
        <v>35</v>
      </c>
      <c r="E27" s="123">
        <v>56</v>
      </c>
      <c r="F27" s="123">
        <v>56</v>
      </c>
      <c r="G27" s="123">
        <v>56</v>
      </c>
      <c r="H27" s="128"/>
    </row>
    <row r="28" spans="1:8" ht="15.5" x14ac:dyDescent="0.35">
      <c r="A28" s="165" t="s">
        <v>103</v>
      </c>
      <c r="B28" s="166">
        <v>41</v>
      </c>
      <c r="C28" s="167">
        <v>41</v>
      </c>
      <c r="D28" s="123">
        <v>41</v>
      </c>
      <c r="E28" s="123">
        <v>41</v>
      </c>
      <c r="F28" s="123">
        <v>41</v>
      </c>
      <c r="G28" s="123">
        <v>41</v>
      </c>
      <c r="H28" s="128"/>
    </row>
    <row r="29" spans="1:8" ht="16" thickBot="1" x14ac:dyDescent="0.4">
      <c r="A29" s="168"/>
      <c r="B29" s="169"/>
      <c r="C29" s="170"/>
      <c r="D29" s="124"/>
      <c r="E29" s="124"/>
      <c r="F29" s="124"/>
      <c r="G29" s="124"/>
      <c r="H29" s="128"/>
    </row>
    <row r="30" spans="1:8" s="1" customFormat="1" ht="16" thickBot="1" x14ac:dyDescent="0.4">
      <c r="A30" s="171" t="s">
        <v>119</v>
      </c>
      <c r="B30" s="107">
        <f t="shared" ref="B30:G30" si="9">+B22+B27+B28</f>
        <v>418.41303999999997</v>
      </c>
      <c r="C30" s="146">
        <f t="shared" si="9"/>
        <v>278.40445</v>
      </c>
      <c r="D30" s="107">
        <f t="shared" si="9"/>
        <v>317.53174000000001</v>
      </c>
      <c r="E30" s="108">
        <f t="shared" si="9"/>
        <v>280.690765</v>
      </c>
      <c r="F30" s="107">
        <f t="shared" si="9"/>
        <v>380.1139</v>
      </c>
      <c r="G30" s="107">
        <f t="shared" si="9"/>
        <v>312.39385000000004</v>
      </c>
      <c r="H30" s="177"/>
    </row>
    <row r="31" spans="1:8" s="1" customFormat="1" ht="16" thickBot="1" x14ac:dyDescent="0.4">
      <c r="A31" s="171" t="s">
        <v>120</v>
      </c>
      <c r="B31" s="117">
        <f t="shared" ref="B31:G31" si="10">+B30/+B4</f>
        <v>2.7894202666666663</v>
      </c>
      <c r="C31" s="161">
        <f t="shared" si="10"/>
        <v>6.9601112499999997</v>
      </c>
      <c r="D31" s="117">
        <f t="shared" si="10"/>
        <v>5.2921956666666672</v>
      </c>
      <c r="E31" s="118">
        <f t="shared" si="10"/>
        <v>0.12758671136363636</v>
      </c>
      <c r="F31" s="117">
        <f t="shared" si="10"/>
        <v>152.04555999999999</v>
      </c>
      <c r="G31" s="117">
        <f t="shared" si="10"/>
        <v>78.098462500000011</v>
      </c>
      <c r="H31" s="177"/>
    </row>
    <row r="32" spans="1:8" ht="16" thickBot="1" x14ac:dyDescent="0.4">
      <c r="A32" s="171" t="s">
        <v>114</v>
      </c>
      <c r="B32" s="107">
        <f t="shared" ref="B32:G32" si="11">+B8-B30</f>
        <v>61.586960000000033</v>
      </c>
      <c r="C32" s="146">
        <f t="shared" si="11"/>
        <v>41.595550000000003</v>
      </c>
      <c r="D32" s="107">
        <f t="shared" si="11"/>
        <v>-29.531740000000013</v>
      </c>
      <c r="E32" s="108">
        <f t="shared" si="11"/>
        <v>49.309235000000001</v>
      </c>
      <c r="F32" s="107">
        <f t="shared" si="11"/>
        <v>-155.1139</v>
      </c>
      <c r="G32" s="107">
        <f t="shared" si="11"/>
        <v>47.606149999999957</v>
      </c>
      <c r="H32" s="128"/>
    </row>
    <row r="33" spans="1:8" ht="15.5" x14ac:dyDescent="0.35">
      <c r="A33" s="179"/>
      <c r="B33" s="180"/>
      <c r="C33" s="181"/>
      <c r="D33" s="125"/>
      <c r="E33" s="126"/>
      <c r="F33" s="126"/>
      <c r="G33" s="126"/>
      <c r="H33" s="128"/>
    </row>
    <row r="34" spans="1:8" ht="15.5" x14ac:dyDescent="0.35">
      <c r="A34" s="128"/>
      <c r="B34" s="127"/>
      <c r="C34" s="127"/>
      <c r="D34" s="127"/>
      <c r="E34" s="128"/>
      <c r="F34" s="128"/>
      <c r="G34" s="128"/>
      <c r="H34" s="128"/>
    </row>
    <row r="35" spans="1:8" ht="46.5" x14ac:dyDescent="0.35">
      <c r="A35" s="47" t="s">
        <v>73</v>
      </c>
      <c r="B35" s="48" t="str">
        <f t="shared" ref="B35:G35" si="12">B2</f>
        <v xml:space="preserve">Corn </v>
      </c>
      <c r="C35" s="48" t="str">
        <f t="shared" si="12"/>
        <v>Soybeans</v>
      </c>
      <c r="D35" s="48" t="str">
        <f t="shared" si="12"/>
        <v>Wheat</v>
      </c>
      <c r="E35" s="48" t="str">
        <f t="shared" si="12"/>
        <v>Sunflowers</v>
      </c>
      <c r="F35" s="48" t="str">
        <f t="shared" si="12"/>
        <v>Alfalfa Establishment, Direct-Seeded</v>
      </c>
      <c r="G35" s="48" t="str">
        <f t="shared" si="12"/>
        <v>Alfalfa Established</v>
      </c>
      <c r="H35" s="49" t="s">
        <v>77</v>
      </c>
    </row>
    <row r="36" spans="1:8" ht="15.5" x14ac:dyDescent="0.35">
      <c r="A36" s="190" t="s">
        <v>78</v>
      </c>
      <c r="B36" s="182"/>
      <c r="C36" s="46"/>
      <c r="D36" s="46"/>
      <c r="E36" s="46"/>
      <c r="F36" s="46"/>
      <c r="G36" s="46"/>
      <c r="H36" s="46"/>
    </row>
    <row r="37" spans="1:8" ht="15.5" x14ac:dyDescent="0.35">
      <c r="A37" s="191" t="s">
        <v>118</v>
      </c>
      <c r="B37" s="183">
        <v>27</v>
      </c>
      <c r="C37" s="78">
        <v>1</v>
      </c>
      <c r="D37" s="79">
        <v>1.75</v>
      </c>
      <c r="E37" s="78">
        <v>20</v>
      </c>
      <c r="F37" s="78">
        <v>14</v>
      </c>
      <c r="G37" s="78"/>
      <c r="H37" s="80"/>
    </row>
    <row r="38" spans="1:8" ht="15.5" x14ac:dyDescent="0.35">
      <c r="A38" s="191" t="s">
        <v>79</v>
      </c>
      <c r="B38" s="184">
        <v>3.15</v>
      </c>
      <c r="C38" s="130">
        <v>54</v>
      </c>
      <c r="D38" s="130">
        <v>11</v>
      </c>
      <c r="E38" s="130">
        <v>1.52</v>
      </c>
      <c r="F38" s="130">
        <v>8.4</v>
      </c>
      <c r="G38" s="78"/>
      <c r="H38" s="80"/>
    </row>
    <row r="39" spans="1:8" ht="15.5" x14ac:dyDescent="0.35">
      <c r="A39" s="192" t="s">
        <v>80</v>
      </c>
      <c r="B39" s="185"/>
      <c r="C39" s="82"/>
      <c r="D39" s="82"/>
      <c r="E39" s="82"/>
      <c r="F39" s="82"/>
      <c r="G39" s="82"/>
      <c r="H39" s="83"/>
    </row>
    <row r="40" spans="1:8" ht="15.5" x14ac:dyDescent="0.35">
      <c r="A40" s="193" t="s">
        <v>81</v>
      </c>
      <c r="B40" s="186">
        <v>110</v>
      </c>
      <c r="C40" s="131">
        <v>0</v>
      </c>
      <c r="D40" s="131">
        <v>85</v>
      </c>
      <c r="E40" s="131">
        <v>55</v>
      </c>
      <c r="F40" s="131">
        <v>0</v>
      </c>
      <c r="G40" s="131">
        <v>0</v>
      </c>
      <c r="H40" s="132">
        <f>+'East &amp; Central High Production'!H40</f>
        <v>0.45</v>
      </c>
    </row>
    <row r="41" spans="1:8" ht="15.5" x14ac:dyDescent="0.35">
      <c r="A41" s="193" t="s">
        <v>82</v>
      </c>
      <c r="B41" s="186">
        <v>35</v>
      </c>
      <c r="C41" s="131">
        <v>31</v>
      </c>
      <c r="D41" s="131">
        <v>40</v>
      </c>
      <c r="E41" s="131">
        <v>30</v>
      </c>
      <c r="F41" s="131">
        <v>50</v>
      </c>
      <c r="G41" s="131">
        <v>65</v>
      </c>
      <c r="H41" s="132">
        <f>+'East &amp; Central High Production'!H41</f>
        <v>0.43</v>
      </c>
    </row>
    <row r="42" spans="1:8" ht="15.5" x14ac:dyDescent="0.35">
      <c r="A42" s="193" t="s">
        <v>83</v>
      </c>
      <c r="B42" s="186">
        <v>60</v>
      </c>
      <c r="C42" s="131">
        <v>50</v>
      </c>
      <c r="D42" s="131">
        <v>70</v>
      </c>
      <c r="E42" s="131">
        <v>45</v>
      </c>
      <c r="F42" s="131">
        <v>100</v>
      </c>
      <c r="G42" s="131">
        <v>120</v>
      </c>
      <c r="H42" s="132">
        <f>+'East &amp; Central High Production'!H42</f>
        <v>0.35</v>
      </c>
    </row>
    <row r="43" spans="1:8" ht="15.5" x14ac:dyDescent="0.35">
      <c r="A43" s="193" t="s">
        <v>84</v>
      </c>
      <c r="B43" s="186">
        <v>1</v>
      </c>
      <c r="C43" s="131">
        <v>1</v>
      </c>
      <c r="D43" s="131">
        <v>1</v>
      </c>
      <c r="E43" s="131">
        <v>0</v>
      </c>
      <c r="F43" s="131">
        <v>1</v>
      </c>
      <c r="G43" s="131">
        <v>1</v>
      </c>
      <c r="H43" s="132">
        <f>+'East &amp; Central High Production'!H43</f>
        <v>7</v>
      </c>
    </row>
    <row r="44" spans="1:8" ht="15.5" x14ac:dyDescent="0.35">
      <c r="A44" s="190" t="s">
        <v>104</v>
      </c>
      <c r="B44" s="185"/>
      <c r="C44" s="82"/>
      <c r="D44" s="82"/>
      <c r="E44" s="82"/>
      <c r="F44" s="82"/>
      <c r="G44" s="82"/>
      <c r="H44" s="83"/>
    </row>
    <row r="45" spans="1:8" ht="15.5" x14ac:dyDescent="0.35">
      <c r="A45" s="194" t="s">
        <v>111</v>
      </c>
      <c r="B45" s="187">
        <v>55</v>
      </c>
      <c r="C45" s="95">
        <v>66</v>
      </c>
      <c r="D45" s="95"/>
      <c r="E45" s="94">
        <v>33</v>
      </c>
      <c r="F45" s="95">
        <v>66</v>
      </c>
      <c r="G45" s="95">
        <v>33</v>
      </c>
      <c r="H45" s="133">
        <v>0.16</v>
      </c>
    </row>
    <row r="46" spans="1:8" ht="15.5" x14ac:dyDescent="0.35">
      <c r="A46" s="194" t="s">
        <v>105</v>
      </c>
      <c r="B46" s="187">
        <v>32</v>
      </c>
      <c r="C46" s="94">
        <v>32</v>
      </c>
      <c r="D46" s="95"/>
      <c r="E46" s="94">
        <v>0</v>
      </c>
      <c r="F46" s="95"/>
      <c r="G46" s="95"/>
      <c r="H46" s="133">
        <v>0.09</v>
      </c>
    </row>
    <row r="47" spans="1:8" ht="15.5" x14ac:dyDescent="0.35">
      <c r="A47" s="194" t="s">
        <v>109</v>
      </c>
      <c r="B47" s="187"/>
      <c r="C47" s="94"/>
      <c r="D47" s="95">
        <v>20</v>
      </c>
      <c r="E47" s="94"/>
      <c r="F47" s="95"/>
      <c r="G47" s="95"/>
      <c r="H47" s="133">
        <v>0.35</v>
      </c>
    </row>
    <row r="48" spans="1:8" ht="15.5" x14ac:dyDescent="0.35">
      <c r="A48" s="194" t="s">
        <v>107</v>
      </c>
      <c r="B48" s="187">
        <v>38.4</v>
      </c>
      <c r="C48" s="94"/>
      <c r="D48" s="95"/>
      <c r="E48" s="94">
        <v>0</v>
      </c>
      <c r="F48" s="95"/>
      <c r="G48" s="95"/>
      <c r="H48" s="133">
        <v>0.26</v>
      </c>
    </row>
    <row r="49" spans="1:8" ht="15.5" x14ac:dyDescent="0.35">
      <c r="A49" s="194" t="s">
        <v>107</v>
      </c>
      <c r="B49" s="187"/>
      <c r="C49" s="94"/>
      <c r="D49" s="95"/>
      <c r="E49" s="94">
        <v>5.75</v>
      </c>
      <c r="F49" s="95"/>
      <c r="G49" s="95"/>
      <c r="H49" s="133">
        <v>4.5</v>
      </c>
    </row>
    <row r="50" spans="1:8" ht="15.5" x14ac:dyDescent="0.35">
      <c r="A50" s="194" t="s">
        <v>107</v>
      </c>
      <c r="B50" s="187"/>
      <c r="C50" s="96">
        <v>0</v>
      </c>
      <c r="D50" s="95"/>
      <c r="E50" s="94"/>
      <c r="F50" s="95"/>
      <c r="G50" s="95"/>
      <c r="H50" s="133">
        <v>1.0900000000000001</v>
      </c>
    </row>
    <row r="51" spans="1:8" ht="15.5" x14ac:dyDescent="0.35">
      <c r="A51" s="194" t="s">
        <v>108</v>
      </c>
      <c r="B51" s="187">
        <v>2</v>
      </c>
      <c r="C51" s="94"/>
      <c r="D51" s="95"/>
      <c r="E51" s="94"/>
      <c r="F51" s="95"/>
      <c r="G51" s="95"/>
      <c r="H51" s="133">
        <v>0.64</v>
      </c>
    </row>
    <row r="52" spans="1:8" ht="15.5" x14ac:dyDescent="0.35">
      <c r="A52" s="194" t="s">
        <v>108</v>
      </c>
      <c r="B52" s="188"/>
      <c r="C52" s="95"/>
      <c r="D52" s="95">
        <v>0.6</v>
      </c>
      <c r="E52" s="95"/>
      <c r="F52" s="95"/>
      <c r="G52" s="95"/>
      <c r="H52" s="133">
        <v>7.3</v>
      </c>
    </row>
    <row r="53" spans="1:8" ht="15.5" x14ac:dyDescent="0.35">
      <c r="A53" s="195" t="s">
        <v>106</v>
      </c>
      <c r="B53" s="188">
        <v>0</v>
      </c>
      <c r="C53" s="95">
        <v>0</v>
      </c>
      <c r="D53" s="95">
        <v>0</v>
      </c>
      <c r="E53" s="95"/>
      <c r="F53" s="95"/>
      <c r="G53" s="95"/>
      <c r="H53" s="133">
        <v>2.7</v>
      </c>
    </row>
    <row r="54" spans="1:8" ht="15.5" x14ac:dyDescent="0.35">
      <c r="A54" s="195" t="s">
        <v>106</v>
      </c>
      <c r="B54" s="188"/>
      <c r="C54" s="95"/>
      <c r="D54" s="95">
        <v>6.5</v>
      </c>
      <c r="E54" s="95"/>
      <c r="F54" s="95"/>
      <c r="G54" s="95"/>
      <c r="H54" s="133">
        <v>2.04</v>
      </c>
    </row>
    <row r="55" spans="1:8" ht="15.5" x14ac:dyDescent="0.35">
      <c r="A55" s="195" t="s">
        <v>110</v>
      </c>
      <c r="B55" s="188"/>
      <c r="C55" s="95"/>
      <c r="D55" s="95"/>
      <c r="E55" s="95"/>
      <c r="F55" s="95">
        <v>16</v>
      </c>
      <c r="G55" s="95">
        <v>16</v>
      </c>
      <c r="H55" s="133">
        <v>0.43</v>
      </c>
    </row>
    <row r="56" spans="1:8" ht="15.5" x14ac:dyDescent="0.35">
      <c r="A56" s="195" t="s">
        <v>110</v>
      </c>
      <c r="B56" s="188"/>
      <c r="C56" s="95"/>
      <c r="D56" s="95">
        <v>2.8</v>
      </c>
      <c r="E56" s="95">
        <v>2.8</v>
      </c>
      <c r="F56" s="95"/>
      <c r="G56" s="95"/>
      <c r="H56" s="133">
        <v>2.33</v>
      </c>
    </row>
    <row r="57" spans="1:8" ht="15.5" x14ac:dyDescent="0.35">
      <c r="A57" s="194" t="s">
        <v>85</v>
      </c>
      <c r="B57" s="188">
        <v>2</v>
      </c>
      <c r="C57" s="95">
        <v>2</v>
      </c>
      <c r="D57" s="95">
        <v>2</v>
      </c>
      <c r="E57" s="95">
        <v>1</v>
      </c>
      <c r="F57" s="95">
        <v>2</v>
      </c>
      <c r="G57" s="95">
        <v>1</v>
      </c>
      <c r="H57" s="133">
        <v>7</v>
      </c>
    </row>
    <row r="58" spans="1:8" ht="15.5" x14ac:dyDescent="0.35">
      <c r="A58" s="196" t="s">
        <v>86</v>
      </c>
      <c r="B58" s="189">
        <f t="array" ref="B58">SUM(B45:B57*$H45:$H57)</f>
        <v>36.944000000000003</v>
      </c>
      <c r="C58" s="134">
        <f t="array" ref="C58">SUM(C45:C57*$H45:$H57)</f>
        <v>27.44</v>
      </c>
      <c r="D58" s="134">
        <f t="array" ref="D58">SUM(D45:D57*$H45:$H57)</f>
        <v>45.164000000000001</v>
      </c>
      <c r="E58" s="134">
        <f t="array" ref="E58">SUM(E45:E57*$H45:$H57)</f>
        <v>44.679000000000002</v>
      </c>
      <c r="F58" s="134">
        <f t="array" ref="F58">SUM(F45:F57*$H45:$H57)</f>
        <v>31.44</v>
      </c>
      <c r="G58" s="134">
        <f t="array" ref="G58">SUM(G45:G57*$H45:$H57)</f>
        <v>19.16</v>
      </c>
      <c r="H58" s="87"/>
    </row>
  </sheetData>
  <sheetProtection selectLockedCells="1"/>
  <mergeCells count="1">
    <mergeCell ref="B1:C1"/>
  </mergeCells>
  <printOptions gridLines="1"/>
  <pageMargins left="0.63" right="0.27" top="0.8" bottom="0.82" header="0.5" footer="0.5"/>
  <pageSetup scale="95" orientation="landscape" horizontalDpi="300" verticalDpi="300" r:id="rId1"/>
  <headerFooter alignWithMargins="0">
    <oddHeader>&amp;C&amp;"Arial,Bold"&amp;12&amp;A</oddHeader>
    <oddFooter>&amp;C&amp;"Arial,Bold"&amp;12Page &amp;P</oddFooter>
  </headerFooter>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H58"/>
  <sheetViews>
    <sheetView topLeftCell="A28" zoomScale="80" zoomScaleNormal="80" workbookViewId="0">
      <pane xSplit="1" topLeftCell="B1" activePane="topRight" state="frozen"/>
      <selection pane="topRight" activeCell="H44" sqref="H44"/>
    </sheetView>
  </sheetViews>
  <sheetFormatPr defaultColWidth="15.6328125" defaultRowHeight="12.5" x14ac:dyDescent="0.25"/>
  <cols>
    <col min="1" max="1" width="47.36328125" customWidth="1"/>
    <col min="2" max="4" width="18.6328125" style="25" customWidth="1"/>
    <col min="5" max="6" width="18.6328125" customWidth="1"/>
    <col min="7" max="7" width="15.6328125" customWidth="1"/>
  </cols>
  <sheetData>
    <row r="1" spans="1:8" ht="64.5" customHeight="1" thickBot="1" x14ac:dyDescent="0.3">
      <c r="A1" s="26"/>
      <c r="B1" s="211" t="s">
        <v>72</v>
      </c>
      <c r="C1" s="212"/>
      <c r="D1" s="98" t="s">
        <v>117</v>
      </c>
      <c r="E1" s="99" t="s">
        <v>116</v>
      </c>
    </row>
    <row r="2" spans="1:8" ht="42.5" thickBot="1" x14ac:dyDescent="0.3">
      <c r="A2" s="44" t="s">
        <v>71</v>
      </c>
      <c r="B2" s="32" t="s">
        <v>87</v>
      </c>
      <c r="C2" s="32" t="s">
        <v>74</v>
      </c>
      <c r="D2" s="32" t="s">
        <v>75</v>
      </c>
      <c r="E2" s="32" t="s">
        <v>88</v>
      </c>
      <c r="F2" s="32" t="s">
        <v>76</v>
      </c>
      <c r="G2" s="32" t="s">
        <v>89</v>
      </c>
    </row>
    <row r="3" spans="1:8" ht="15.5" x14ac:dyDescent="0.35">
      <c r="A3" s="172" t="s">
        <v>69</v>
      </c>
      <c r="B3" s="173"/>
      <c r="C3" s="174"/>
      <c r="D3" s="175"/>
      <c r="E3" s="135"/>
      <c r="F3" s="175"/>
      <c r="G3" s="176"/>
      <c r="H3" s="128"/>
    </row>
    <row r="4" spans="1:8" ht="15.5" x14ac:dyDescent="0.35">
      <c r="A4" s="136" t="s">
        <v>112</v>
      </c>
      <c r="B4" s="137">
        <v>120</v>
      </c>
      <c r="C4" s="138">
        <v>30</v>
      </c>
      <c r="D4" s="100">
        <v>50</v>
      </c>
      <c r="E4" s="100">
        <v>1800</v>
      </c>
      <c r="F4" s="100">
        <v>2</v>
      </c>
      <c r="G4" s="101">
        <v>3</v>
      </c>
      <c r="H4" s="128"/>
    </row>
    <row r="5" spans="1:8" s="1" customFormat="1" ht="15.5" x14ac:dyDescent="0.35">
      <c r="A5" s="139" t="s">
        <v>113</v>
      </c>
      <c r="B5" s="140">
        <v>3.05</v>
      </c>
      <c r="C5" s="141">
        <v>7.8</v>
      </c>
      <c r="D5" s="102">
        <v>4.5999999999999996</v>
      </c>
      <c r="E5" s="102">
        <v>0.15</v>
      </c>
      <c r="F5" s="102">
        <v>90</v>
      </c>
      <c r="G5" s="102">
        <v>90</v>
      </c>
      <c r="H5" s="177"/>
    </row>
    <row r="6" spans="1:8" ht="15.5" x14ac:dyDescent="0.35">
      <c r="A6" s="136" t="s">
        <v>90</v>
      </c>
      <c r="B6" s="103">
        <f t="shared" ref="B6:G6" si="0">+B4*B5</f>
        <v>366</v>
      </c>
      <c r="C6" s="142">
        <f t="shared" si="0"/>
        <v>234</v>
      </c>
      <c r="D6" s="103">
        <f t="shared" si="0"/>
        <v>229.99999999999997</v>
      </c>
      <c r="E6" s="104">
        <f t="shared" si="0"/>
        <v>270</v>
      </c>
      <c r="F6" s="103">
        <f t="shared" si="0"/>
        <v>180</v>
      </c>
      <c r="G6" s="103">
        <f t="shared" si="0"/>
        <v>270</v>
      </c>
      <c r="H6" s="128"/>
    </row>
    <row r="7" spans="1:8" ht="16" thickBot="1" x14ac:dyDescent="0.4">
      <c r="A7" s="143" t="s">
        <v>91</v>
      </c>
      <c r="B7" s="129">
        <v>0</v>
      </c>
      <c r="C7" s="144">
        <v>0</v>
      </c>
      <c r="D7" s="129">
        <v>0</v>
      </c>
      <c r="E7" s="129">
        <v>0</v>
      </c>
      <c r="F7" s="106">
        <v>0</v>
      </c>
      <c r="G7" s="106">
        <v>0</v>
      </c>
      <c r="H7" s="128"/>
    </row>
    <row r="8" spans="1:8" ht="16" thickBot="1" x14ac:dyDescent="0.4">
      <c r="A8" s="145" t="s">
        <v>70</v>
      </c>
      <c r="B8" s="107">
        <f t="shared" ref="B8:G8" si="1">+B6+B7</f>
        <v>366</v>
      </c>
      <c r="C8" s="146">
        <f t="shared" si="1"/>
        <v>234</v>
      </c>
      <c r="D8" s="107">
        <f t="shared" si="1"/>
        <v>229.99999999999997</v>
      </c>
      <c r="E8" s="108">
        <f t="shared" si="1"/>
        <v>270</v>
      </c>
      <c r="F8" s="107">
        <f t="shared" si="1"/>
        <v>180</v>
      </c>
      <c r="G8" s="107">
        <f t="shared" si="1"/>
        <v>270</v>
      </c>
      <c r="H8" s="128"/>
    </row>
    <row r="9" spans="1:8" ht="16" thickBot="1" x14ac:dyDescent="0.4">
      <c r="A9" s="147"/>
      <c r="B9" s="148"/>
      <c r="C9" s="149"/>
      <c r="D9" s="109"/>
      <c r="E9" s="110"/>
      <c r="F9" s="109"/>
      <c r="G9" s="109"/>
      <c r="H9" s="128"/>
    </row>
    <row r="10" spans="1:8" ht="15.5" x14ac:dyDescent="0.35">
      <c r="A10" s="150" t="s">
        <v>11</v>
      </c>
      <c r="B10" s="151"/>
      <c r="C10" s="152"/>
      <c r="D10" s="111"/>
      <c r="E10" s="112"/>
      <c r="F10" s="111"/>
      <c r="G10" s="111"/>
      <c r="H10" s="128"/>
    </row>
    <row r="11" spans="1:8" ht="15.5" x14ac:dyDescent="0.35">
      <c r="A11" s="153" t="s">
        <v>92</v>
      </c>
      <c r="B11" s="103">
        <f t="shared" ref="B11:G11" si="2">+B37*B38</f>
        <v>60</v>
      </c>
      <c r="C11" s="142">
        <f t="shared" si="2"/>
        <v>52</v>
      </c>
      <c r="D11" s="103">
        <f t="shared" si="2"/>
        <v>15</v>
      </c>
      <c r="E11" s="104">
        <f t="shared" si="2"/>
        <v>30.4</v>
      </c>
      <c r="F11" s="103">
        <f t="shared" si="2"/>
        <v>117.60000000000001</v>
      </c>
      <c r="G11" s="103">
        <f t="shared" si="2"/>
        <v>0</v>
      </c>
      <c r="H11" s="128"/>
    </row>
    <row r="12" spans="1:8" ht="15.5" x14ac:dyDescent="0.35">
      <c r="A12" s="153" t="s">
        <v>93</v>
      </c>
      <c r="B12" s="113">
        <f t="shared" ref="B12:G12" si="3">SUMPRODUCT(B40:B43,$H$40:$H$43)</f>
        <v>81.3</v>
      </c>
      <c r="C12" s="154">
        <f t="shared" si="3"/>
        <v>31.75</v>
      </c>
      <c r="D12" s="113">
        <f t="shared" si="3"/>
        <v>64.5</v>
      </c>
      <c r="E12" s="114">
        <f t="shared" si="3"/>
        <v>43.35</v>
      </c>
      <c r="F12" s="113">
        <f t="shared" si="3"/>
        <v>45.15</v>
      </c>
      <c r="G12" s="113">
        <f t="shared" si="3"/>
        <v>58.34</v>
      </c>
      <c r="H12" s="128"/>
    </row>
    <row r="13" spans="1:8" ht="15.5" x14ac:dyDescent="0.35">
      <c r="A13" s="153" t="s">
        <v>94</v>
      </c>
      <c r="B13" s="113">
        <f t="shared" ref="B13:G13" si="4">SUMPRODUCT(B44:B57,$H$44:$H$57)</f>
        <v>36.944000000000003</v>
      </c>
      <c r="C13" s="154">
        <f t="shared" si="4"/>
        <v>27.44</v>
      </c>
      <c r="D13" s="113">
        <f t="shared" si="4"/>
        <v>25.38</v>
      </c>
      <c r="E13" s="114">
        <f t="shared" si="4"/>
        <v>44.679000000000002</v>
      </c>
      <c r="F13" s="113">
        <f t="shared" si="4"/>
        <v>31.44</v>
      </c>
      <c r="G13" s="113">
        <f t="shared" si="4"/>
        <v>19.16</v>
      </c>
      <c r="H13" s="128"/>
    </row>
    <row r="14" spans="1:8" ht="15.5" x14ac:dyDescent="0.35">
      <c r="A14" s="153" t="s">
        <v>95</v>
      </c>
      <c r="B14" s="155">
        <v>20</v>
      </c>
      <c r="C14" s="156">
        <v>19</v>
      </c>
      <c r="D14" s="115">
        <v>17</v>
      </c>
      <c r="E14" s="115">
        <v>15</v>
      </c>
      <c r="F14" s="115">
        <v>18</v>
      </c>
      <c r="G14" s="115">
        <v>6</v>
      </c>
      <c r="H14" s="128"/>
    </row>
    <row r="15" spans="1:8" ht="15.5" x14ac:dyDescent="0.35">
      <c r="A15" s="153" t="s">
        <v>96</v>
      </c>
      <c r="B15" s="155">
        <v>21</v>
      </c>
      <c r="C15" s="156">
        <v>20</v>
      </c>
      <c r="D15" s="115">
        <v>15</v>
      </c>
      <c r="E15" s="115">
        <v>15</v>
      </c>
      <c r="F15" s="115">
        <v>30</v>
      </c>
      <c r="G15" s="115">
        <v>40</v>
      </c>
      <c r="H15" s="128"/>
    </row>
    <row r="16" spans="1:8" ht="15.5" x14ac:dyDescent="0.35">
      <c r="A16" s="153" t="s">
        <v>97</v>
      </c>
      <c r="B16" s="155">
        <v>25</v>
      </c>
      <c r="C16" s="156">
        <v>14</v>
      </c>
      <c r="D16" s="115">
        <v>13</v>
      </c>
      <c r="E16" s="115">
        <v>14</v>
      </c>
      <c r="F16" s="115">
        <v>15</v>
      </c>
      <c r="G16" s="115">
        <v>45</v>
      </c>
      <c r="H16" s="128"/>
    </row>
    <row r="17" spans="1:8" ht="15.5" x14ac:dyDescent="0.35">
      <c r="A17" s="153" t="s">
        <v>98</v>
      </c>
      <c r="B17" s="155" t="s">
        <v>25</v>
      </c>
      <c r="C17" s="156" t="s">
        <v>25</v>
      </c>
      <c r="D17" s="115">
        <v>33</v>
      </c>
      <c r="E17" s="115" t="s">
        <v>25</v>
      </c>
      <c r="F17" s="115" t="s">
        <v>25</v>
      </c>
      <c r="G17" s="115">
        <v>0</v>
      </c>
      <c r="H17" s="128"/>
    </row>
    <row r="18" spans="1:8" ht="15.5" x14ac:dyDescent="0.35">
      <c r="A18" s="153" t="s">
        <v>99</v>
      </c>
      <c r="B18" s="155">
        <v>12</v>
      </c>
      <c r="C18" s="156">
        <v>0</v>
      </c>
      <c r="D18" s="115">
        <v>0</v>
      </c>
      <c r="E18" s="115" t="s">
        <v>25</v>
      </c>
      <c r="F18" s="115">
        <v>0</v>
      </c>
      <c r="G18" s="115">
        <v>0</v>
      </c>
      <c r="H18" s="128"/>
    </row>
    <row r="19" spans="1:8" ht="15.5" x14ac:dyDescent="0.35">
      <c r="A19" s="153" t="s">
        <v>100</v>
      </c>
      <c r="B19" s="113">
        <f t="shared" ref="B19:G19" si="5">(SUM(B11:B18)*(0.06/12)*7)</f>
        <v>8.9685400000000008</v>
      </c>
      <c r="C19" s="157">
        <f t="shared" si="5"/>
        <v>5.7466499999999998</v>
      </c>
      <c r="D19" s="113">
        <f t="shared" si="5"/>
        <v>6.4008000000000003</v>
      </c>
      <c r="E19" s="114">
        <f t="shared" si="5"/>
        <v>5.6850149999999999</v>
      </c>
      <c r="F19" s="113">
        <f t="shared" si="5"/>
        <v>9.0016499999999997</v>
      </c>
      <c r="G19" s="113">
        <f t="shared" si="5"/>
        <v>5.8975</v>
      </c>
      <c r="H19" s="128"/>
    </row>
    <row r="20" spans="1:8" ht="15.5" x14ac:dyDescent="0.35">
      <c r="A20" s="153" t="s">
        <v>101</v>
      </c>
      <c r="B20" s="155">
        <v>0</v>
      </c>
      <c r="C20" s="156">
        <v>0</v>
      </c>
      <c r="D20" s="115">
        <v>0</v>
      </c>
      <c r="E20" s="115">
        <v>0</v>
      </c>
      <c r="F20" s="115">
        <v>0</v>
      </c>
      <c r="G20" s="115">
        <v>0</v>
      </c>
      <c r="H20" s="128"/>
    </row>
    <row r="21" spans="1:8" ht="16" thickBot="1" x14ac:dyDescent="0.4">
      <c r="A21" s="158"/>
      <c r="B21" s="159"/>
      <c r="C21" s="160"/>
      <c r="D21" s="116"/>
      <c r="E21" s="116"/>
      <c r="F21" s="116"/>
      <c r="G21" s="116"/>
      <c r="H21" s="128"/>
    </row>
    <row r="22" spans="1:8" ht="16" thickBot="1" x14ac:dyDescent="0.4">
      <c r="A22" s="145" t="s">
        <v>15</v>
      </c>
      <c r="B22" s="107">
        <f t="shared" ref="B22:G22" si="6">SUM(B11:B21)</f>
        <v>265.21254000000005</v>
      </c>
      <c r="C22" s="146">
        <f t="shared" si="6"/>
        <v>169.93664999999999</v>
      </c>
      <c r="D22" s="107">
        <f t="shared" si="6"/>
        <v>189.2808</v>
      </c>
      <c r="E22" s="108">
        <f t="shared" si="6"/>
        <v>168.11401499999999</v>
      </c>
      <c r="F22" s="107">
        <f t="shared" si="6"/>
        <v>266.19164999999998</v>
      </c>
      <c r="G22" s="107">
        <f t="shared" si="6"/>
        <v>174.39750000000001</v>
      </c>
      <c r="H22" s="128"/>
    </row>
    <row r="23" spans="1:8" ht="16" thickBot="1" x14ac:dyDescent="0.4">
      <c r="A23" s="145" t="s">
        <v>12</v>
      </c>
      <c r="B23" s="107">
        <f t="shared" ref="B23:G23" si="7">+B8-B22</f>
        <v>100.78745999999995</v>
      </c>
      <c r="C23" s="146">
        <f t="shared" si="7"/>
        <v>64.063350000000014</v>
      </c>
      <c r="D23" s="107">
        <f t="shared" si="7"/>
        <v>40.719199999999972</v>
      </c>
      <c r="E23" s="108">
        <f t="shared" si="7"/>
        <v>101.88598500000001</v>
      </c>
      <c r="F23" s="107">
        <f t="shared" si="7"/>
        <v>-86.191649999999981</v>
      </c>
      <c r="G23" s="107">
        <f t="shared" si="7"/>
        <v>95.602499999999992</v>
      </c>
      <c r="H23" s="128"/>
    </row>
    <row r="24" spans="1:8" ht="16" thickBot="1" x14ac:dyDescent="0.4">
      <c r="A24" s="145" t="s">
        <v>115</v>
      </c>
      <c r="B24" s="117">
        <f t="shared" ref="B24:G24" si="8">+B22/B4</f>
        <v>2.2101045000000004</v>
      </c>
      <c r="C24" s="161">
        <f t="shared" si="8"/>
        <v>5.6645549999999991</v>
      </c>
      <c r="D24" s="117">
        <f t="shared" si="8"/>
        <v>3.7856160000000001</v>
      </c>
      <c r="E24" s="118">
        <f t="shared" si="8"/>
        <v>9.3396674999999998E-2</v>
      </c>
      <c r="F24" s="117">
        <f t="shared" si="8"/>
        <v>133.09582499999999</v>
      </c>
      <c r="G24" s="117">
        <f t="shared" si="8"/>
        <v>58.1325</v>
      </c>
      <c r="H24" s="128"/>
    </row>
    <row r="25" spans="1:8" ht="15.5" x14ac:dyDescent="0.35">
      <c r="A25" s="162"/>
      <c r="B25" s="111"/>
      <c r="C25" s="163"/>
      <c r="D25" s="119"/>
      <c r="E25" s="119"/>
      <c r="F25" s="120"/>
      <c r="G25" s="120"/>
      <c r="H25" s="128"/>
    </row>
    <row r="26" spans="1:8" s="3" customFormat="1" ht="15.5" x14ac:dyDescent="0.35">
      <c r="A26" s="164"/>
      <c r="B26" s="113"/>
      <c r="C26" s="154"/>
      <c r="D26" s="121"/>
      <c r="E26" s="121"/>
      <c r="F26" s="122"/>
      <c r="G26" s="122"/>
      <c r="H26" s="178"/>
    </row>
    <row r="27" spans="1:8" ht="15.5" x14ac:dyDescent="0.35">
      <c r="A27" s="165" t="s">
        <v>102</v>
      </c>
      <c r="B27" s="166">
        <v>35</v>
      </c>
      <c r="C27" s="167">
        <v>35</v>
      </c>
      <c r="D27" s="123">
        <v>28</v>
      </c>
      <c r="E27" s="123">
        <v>35</v>
      </c>
      <c r="F27" s="123">
        <v>35</v>
      </c>
      <c r="G27" s="123">
        <v>35</v>
      </c>
      <c r="H27" s="128"/>
    </row>
    <row r="28" spans="1:8" ht="15.5" x14ac:dyDescent="0.35">
      <c r="A28" s="165" t="s">
        <v>103</v>
      </c>
      <c r="B28" s="166">
        <v>28</v>
      </c>
      <c r="C28" s="167">
        <v>28</v>
      </c>
      <c r="D28" s="123">
        <v>28</v>
      </c>
      <c r="E28" s="123">
        <v>28</v>
      </c>
      <c r="F28" s="123">
        <v>28</v>
      </c>
      <c r="G28" s="123">
        <v>28</v>
      </c>
      <c r="H28" s="128"/>
    </row>
    <row r="29" spans="1:8" ht="16" thickBot="1" x14ac:dyDescent="0.4">
      <c r="A29" s="168"/>
      <c r="B29" s="169"/>
      <c r="C29" s="170"/>
      <c r="D29" s="124"/>
      <c r="E29" s="124"/>
      <c r="F29" s="124"/>
      <c r="G29" s="124"/>
      <c r="H29" s="128"/>
    </row>
    <row r="30" spans="1:8" s="1" customFormat="1" ht="16" thickBot="1" x14ac:dyDescent="0.4">
      <c r="A30" s="171" t="s">
        <v>119</v>
      </c>
      <c r="B30" s="107">
        <f t="shared" ref="B30:G30" si="9">+B22+B27+B28</f>
        <v>328.21254000000005</v>
      </c>
      <c r="C30" s="146">
        <f t="shared" si="9"/>
        <v>232.93664999999999</v>
      </c>
      <c r="D30" s="107">
        <f t="shared" si="9"/>
        <v>245.2808</v>
      </c>
      <c r="E30" s="108">
        <f t="shared" si="9"/>
        <v>231.11401499999999</v>
      </c>
      <c r="F30" s="107">
        <f t="shared" si="9"/>
        <v>329.19164999999998</v>
      </c>
      <c r="G30" s="107">
        <f t="shared" si="9"/>
        <v>237.39750000000001</v>
      </c>
      <c r="H30" s="177"/>
    </row>
    <row r="31" spans="1:8" s="1" customFormat="1" ht="16" thickBot="1" x14ac:dyDescent="0.4">
      <c r="A31" s="171" t="s">
        <v>120</v>
      </c>
      <c r="B31" s="117">
        <f t="shared" ref="B31:G31" si="10">+B30/+B4</f>
        <v>2.7351045000000003</v>
      </c>
      <c r="C31" s="161">
        <f t="shared" si="10"/>
        <v>7.7645549999999997</v>
      </c>
      <c r="D31" s="117">
        <f t="shared" si="10"/>
        <v>4.9056160000000002</v>
      </c>
      <c r="E31" s="118">
        <f t="shared" si="10"/>
        <v>0.12839667499999999</v>
      </c>
      <c r="F31" s="117">
        <f t="shared" si="10"/>
        <v>164.59582499999999</v>
      </c>
      <c r="G31" s="117">
        <f t="shared" si="10"/>
        <v>79.132500000000007</v>
      </c>
      <c r="H31" s="177"/>
    </row>
    <row r="32" spans="1:8" ht="16" thickBot="1" x14ac:dyDescent="0.4">
      <c r="A32" s="171" t="s">
        <v>114</v>
      </c>
      <c r="B32" s="107">
        <f t="shared" ref="B32:G32" si="11">+B8-B30</f>
        <v>37.787459999999953</v>
      </c>
      <c r="C32" s="146">
        <f t="shared" si="11"/>
        <v>1.063350000000014</v>
      </c>
      <c r="D32" s="107">
        <f t="shared" si="11"/>
        <v>-15.280800000000028</v>
      </c>
      <c r="E32" s="108">
        <f t="shared" si="11"/>
        <v>38.885985000000005</v>
      </c>
      <c r="F32" s="107">
        <f t="shared" si="11"/>
        <v>-149.19164999999998</v>
      </c>
      <c r="G32" s="107">
        <f t="shared" si="11"/>
        <v>32.602499999999992</v>
      </c>
      <c r="H32" s="128"/>
    </row>
    <row r="33" spans="1:8" ht="15.5" x14ac:dyDescent="0.35">
      <c r="A33" s="179"/>
      <c r="B33" s="180"/>
      <c r="C33" s="181"/>
      <c r="D33" s="125"/>
      <c r="E33" s="126"/>
      <c r="F33" s="126"/>
      <c r="G33" s="126"/>
      <c r="H33" s="128"/>
    </row>
    <row r="34" spans="1:8" ht="15.5" x14ac:dyDescent="0.35">
      <c r="A34" s="128"/>
      <c r="B34" s="127"/>
      <c r="C34" s="127"/>
      <c r="D34" s="127"/>
      <c r="E34" s="128"/>
      <c r="F34" s="128"/>
      <c r="G34" s="128"/>
      <c r="H34" s="128"/>
    </row>
    <row r="35" spans="1:8" ht="46.5" x14ac:dyDescent="0.35">
      <c r="A35" s="47" t="s">
        <v>73</v>
      </c>
      <c r="B35" s="48" t="str">
        <f t="shared" ref="B35:G35" si="12">B2</f>
        <v xml:space="preserve">Corn </v>
      </c>
      <c r="C35" s="48" t="str">
        <f t="shared" si="12"/>
        <v>Soybeans</v>
      </c>
      <c r="D35" s="48" t="str">
        <f t="shared" si="12"/>
        <v>Wheat</v>
      </c>
      <c r="E35" s="48" t="str">
        <f t="shared" si="12"/>
        <v>Sunflowers</v>
      </c>
      <c r="F35" s="48" t="str">
        <f t="shared" si="12"/>
        <v>Alfalfa Establishment, Direct-Seeded</v>
      </c>
      <c r="G35" s="48" t="str">
        <f t="shared" si="12"/>
        <v>Alfalfa Established</v>
      </c>
      <c r="H35" s="49" t="s">
        <v>77</v>
      </c>
    </row>
    <row r="36" spans="1:8" ht="15.5" x14ac:dyDescent="0.35">
      <c r="A36" s="190" t="s">
        <v>78</v>
      </c>
      <c r="B36" s="182"/>
      <c r="C36" s="46"/>
      <c r="D36" s="46"/>
      <c r="E36" s="46"/>
      <c r="F36" s="46"/>
      <c r="G36" s="46"/>
      <c r="H36" s="46"/>
    </row>
    <row r="37" spans="1:8" ht="15.5" x14ac:dyDescent="0.35">
      <c r="A37" s="191" t="s">
        <v>118</v>
      </c>
      <c r="B37" s="183">
        <v>20</v>
      </c>
      <c r="C37" s="78">
        <v>1</v>
      </c>
      <c r="D37" s="79">
        <v>1.5</v>
      </c>
      <c r="E37" s="78">
        <v>20</v>
      </c>
      <c r="F37" s="78">
        <v>14</v>
      </c>
      <c r="G37" s="78"/>
      <c r="H37" s="80"/>
    </row>
    <row r="38" spans="1:8" ht="15.5" x14ac:dyDescent="0.35">
      <c r="A38" s="191" t="s">
        <v>79</v>
      </c>
      <c r="B38" s="184">
        <v>3</v>
      </c>
      <c r="C38" s="130">
        <v>52</v>
      </c>
      <c r="D38" s="130">
        <v>10</v>
      </c>
      <c r="E38" s="130">
        <v>1.52</v>
      </c>
      <c r="F38" s="130">
        <v>8.4</v>
      </c>
      <c r="G38" s="78"/>
      <c r="H38" s="80"/>
    </row>
    <row r="39" spans="1:8" ht="15.5" x14ac:dyDescent="0.35">
      <c r="A39" s="192" t="s">
        <v>80</v>
      </c>
      <c r="B39" s="185"/>
      <c r="C39" s="82"/>
      <c r="D39" s="82"/>
      <c r="E39" s="82"/>
      <c r="F39" s="82"/>
      <c r="G39" s="82"/>
      <c r="H39" s="83"/>
    </row>
    <row r="40" spans="1:8" ht="15.5" x14ac:dyDescent="0.35">
      <c r="A40" s="193" t="s">
        <v>81</v>
      </c>
      <c r="B40" s="186">
        <v>85</v>
      </c>
      <c r="C40" s="131">
        <v>0</v>
      </c>
      <c r="D40" s="131">
        <v>65</v>
      </c>
      <c r="E40" s="131">
        <v>50</v>
      </c>
      <c r="F40" s="131">
        <v>0</v>
      </c>
      <c r="G40" s="131">
        <v>0</v>
      </c>
      <c r="H40" s="132">
        <f>+'East &amp; Central High Production'!H40</f>
        <v>0.45</v>
      </c>
    </row>
    <row r="41" spans="1:8" ht="15.5" x14ac:dyDescent="0.35">
      <c r="A41" s="193" t="s">
        <v>82</v>
      </c>
      <c r="B41" s="186">
        <v>35</v>
      </c>
      <c r="C41" s="131">
        <v>25</v>
      </c>
      <c r="D41" s="131">
        <v>25</v>
      </c>
      <c r="E41" s="131">
        <v>20</v>
      </c>
      <c r="F41" s="131">
        <v>35</v>
      </c>
      <c r="G41" s="131">
        <v>38</v>
      </c>
      <c r="H41" s="132">
        <f>+'East &amp; Central High Production'!H41</f>
        <v>0.43</v>
      </c>
    </row>
    <row r="42" spans="1:8" ht="15.5" x14ac:dyDescent="0.35">
      <c r="A42" s="193" t="s">
        <v>83</v>
      </c>
      <c r="B42" s="186">
        <v>60</v>
      </c>
      <c r="C42" s="131">
        <v>40</v>
      </c>
      <c r="D42" s="131">
        <v>50</v>
      </c>
      <c r="E42" s="131">
        <v>35</v>
      </c>
      <c r="F42" s="131">
        <v>66</v>
      </c>
      <c r="G42" s="131">
        <v>100</v>
      </c>
      <c r="H42" s="132">
        <f>+'East &amp; Central High Production'!H42</f>
        <v>0.35</v>
      </c>
    </row>
    <row r="43" spans="1:8" ht="15.5" x14ac:dyDescent="0.35">
      <c r="A43" s="193" t="s">
        <v>84</v>
      </c>
      <c r="B43" s="186">
        <v>1</v>
      </c>
      <c r="C43" s="131">
        <v>1</v>
      </c>
      <c r="D43" s="131">
        <v>1</v>
      </c>
      <c r="E43" s="131">
        <v>0</v>
      </c>
      <c r="F43" s="131">
        <v>1</v>
      </c>
      <c r="G43" s="131">
        <v>1</v>
      </c>
      <c r="H43" s="132">
        <f>+'East &amp; Central High Production'!H43</f>
        <v>7</v>
      </c>
    </row>
    <row r="44" spans="1:8" ht="15.5" x14ac:dyDescent="0.35">
      <c r="A44" s="190" t="s">
        <v>104</v>
      </c>
      <c r="B44" s="185"/>
      <c r="C44" s="82"/>
      <c r="D44" s="82"/>
      <c r="E44" s="82"/>
      <c r="F44" s="82"/>
      <c r="G44" s="82"/>
      <c r="H44" s="83"/>
    </row>
    <row r="45" spans="1:8" ht="15.5" x14ac:dyDescent="0.35">
      <c r="A45" s="194" t="s">
        <v>111</v>
      </c>
      <c r="B45" s="187">
        <v>55</v>
      </c>
      <c r="C45" s="95">
        <v>66</v>
      </c>
      <c r="D45" s="95"/>
      <c r="E45" s="94">
        <v>33</v>
      </c>
      <c r="F45" s="95">
        <v>66</v>
      </c>
      <c r="G45" s="95">
        <v>33</v>
      </c>
      <c r="H45" s="133">
        <v>0.16</v>
      </c>
    </row>
    <row r="46" spans="1:8" ht="15.5" x14ac:dyDescent="0.35">
      <c r="A46" s="194" t="s">
        <v>105</v>
      </c>
      <c r="B46" s="187">
        <v>32</v>
      </c>
      <c r="C46" s="94">
        <v>32</v>
      </c>
      <c r="D46" s="95"/>
      <c r="E46" s="94">
        <v>0</v>
      </c>
      <c r="F46" s="95"/>
      <c r="G46" s="95"/>
      <c r="H46" s="133">
        <v>0.09</v>
      </c>
    </row>
    <row r="47" spans="1:8" ht="15.5" x14ac:dyDescent="0.35">
      <c r="A47" s="194" t="s">
        <v>109</v>
      </c>
      <c r="B47" s="187"/>
      <c r="C47" s="94"/>
      <c r="D47" s="95">
        <v>20</v>
      </c>
      <c r="E47" s="94"/>
      <c r="F47" s="95"/>
      <c r="G47" s="95"/>
      <c r="H47" s="133">
        <v>0.35</v>
      </c>
    </row>
    <row r="48" spans="1:8" ht="15.5" x14ac:dyDescent="0.35">
      <c r="A48" s="194" t="s">
        <v>107</v>
      </c>
      <c r="B48" s="187">
        <v>38.4</v>
      </c>
      <c r="C48" s="94"/>
      <c r="D48" s="95"/>
      <c r="E48" s="94">
        <v>0</v>
      </c>
      <c r="F48" s="95"/>
      <c r="G48" s="95"/>
      <c r="H48" s="133">
        <v>0.26</v>
      </c>
    </row>
    <row r="49" spans="1:8" ht="15.5" x14ac:dyDescent="0.35">
      <c r="A49" s="194" t="s">
        <v>107</v>
      </c>
      <c r="B49" s="187"/>
      <c r="C49" s="94"/>
      <c r="D49" s="95"/>
      <c r="E49" s="94">
        <v>5.75</v>
      </c>
      <c r="F49" s="95"/>
      <c r="G49" s="95"/>
      <c r="H49" s="133">
        <v>4.5</v>
      </c>
    </row>
    <row r="50" spans="1:8" ht="15.5" x14ac:dyDescent="0.35">
      <c r="A50" s="194" t="s">
        <v>107</v>
      </c>
      <c r="B50" s="187"/>
      <c r="C50" s="96">
        <v>0</v>
      </c>
      <c r="D50" s="95"/>
      <c r="E50" s="94"/>
      <c r="F50" s="95"/>
      <c r="G50" s="95"/>
      <c r="H50" s="133">
        <v>1.0900000000000001</v>
      </c>
    </row>
    <row r="51" spans="1:8" ht="15.5" x14ac:dyDescent="0.35">
      <c r="A51" s="194" t="s">
        <v>108</v>
      </c>
      <c r="B51" s="187">
        <v>2</v>
      </c>
      <c r="C51" s="94"/>
      <c r="D51" s="95"/>
      <c r="E51" s="94"/>
      <c r="F51" s="95"/>
      <c r="G51" s="95"/>
      <c r="H51" s="133">
        <v>0.64</v>
      </c>
    </row>
    <row r="52" spans="1:8" ht="15.5" x14ac:dyDescent="0.35">
      <c r="A52" s="194" t="s">
        <v>108</v>
      </c>
      <c r="B52" s="188"/>
      <c r="C52" s="95"/>
      <c r="D52" s="95">
        <v>0.6</v>
      </c>
      <c r="E52" s="95"/>
      <c r="F52" s="95"/>
      <c r="G52" s="95"/>
      <c r="H52" s="133">
        <v>7.3</v>
      </c>
    </row>
    <row r="53" spans="1:8" ht="15.5" x14ac:dyDescent="0.35">
      <c r="A53" s="195" t="s">
        <v>106</v>
      </c>
      <c r="B53" s="188">
        <v>0</v>
      </c>
      <c r="C53" s="95">
        <v>0</v>
      </c>
      <c r="D53" s="95">
        <v>0</v>
      </c>
      <c r="E53" s="95"/>
      <c r="F53" s="95"/>
      <c r="G53" s="95"/>
      <c r="H53" s="133">
        <v>2.7</v>
      </c>
    </row>
    <row r="54" spans="1:8" ht="15.5" x14ac:dyDescent="0.35">
      <c r="A54" s="195" t="s">
        <v>106</v>
      </c>
      <c r="B54" s="188"/>
      <c r="C54" s="95"/>
      <c r="D54" s="95">
        <v>0</v>
      </c>
      <c r="E54" s="95"/>
      <c r="F54" s="95"/>
      <c r="G54" s="95"/>
      <c r="H54" s="133">
        <v>2.04</v>
      </c>
    </row>
    <row r="55" spans="1:8" ht="15.5" x14ac:dyDescent="0.35">
      <c r="A55" s="195" t="s">
        <v>110</v>
      </c>
      <c r="B55" s="188"/>
      <c r="C55" s="95"/>
      <c r="D55" s="95"/>
      <c r="E55" s="95"/>
      <c r="F55" s="95">
        <v>16</v>
      </c>
      <c r="G55" s="95">
        <v>16</v>
      </c>
      <c r="H55" s="133">
        <v>0.43</v>
      </c>
    </row>
    <row r="56" spans="1:8" ht="15.5" x14ac:dyDescent="0.35">
      <c r="A56" s="195" t="s">
        <v>110</v>
      </c>
      <c r="B56" s="188"/>
      <c r="C56" s="95"/>
      <c r="D56" s="95">
        <v>0</v>
      </c>
      <c r="E56" s="95">
        <v>2.8</v>
      </c>
      <c r="F56" s="95"/>
      <c r="G56" s="95"/>
      <c r="H56" s="133">
        <v>2.33</v>
      </c>
    </row>
    <row r="57" spans="1:8" ht="15.5" x14ac:dyDescent="0.35">
      <c r="A57" s="194" t="s">
        <v>85</v>
      </c>
      <c r="B57" s="188">
        <v>2</v>
      </c>
      <c r="C57" s="95">
        <v>2</v>
      </c>
      <c r="D57" s="95">
        <v>2</v>
      </c>
      <c r="E57" s="95">
        <v>1</v>
      </c>
      <c r="F57" s="95">
        <v>2</v>
      </c>
      <c r="G57" s="95">
        <v>1</v>
      </c>
      <c r="H57" s="133">
        <v>7</v>
      </c>
    </row>
    <row r="58" spans="1:8" ht="15.5" x14ac:dyDescent="0.35">
      <c r="A58" s="196" t="s">
        <v>86</v>
      </c>
      <c r="B58" s="189">
        <f t="array" ref="B58">SUM(B45:B57*$H45:$H57)</f>
        <v>36.944000000000003</v>
      </c>
      <c r="C58" s="134">
        <f t="array" ref="C58">SUM(C45:C57*$H45:$H57)</f>
        <v>27.44</v>
      </c>
      <c r="D58" s="134">
        <f t="array" ref="D58">SUM(D45:D57*$H45:$H57)</f>
        <v>25.38</v>
      </c>
      <c r="E58" s="134">
        <f t="array" ref="E58">SUM(E45:E57*$H45:$H57)</f>
        <v>44.679000000000002</v>
      </c>
      <c r="F58" s="134">
        <f t="array" ref="F58">SUM(F45:F57*$H45:$H57)</f>
        <v>31.44</v>
      </c>
      <c r="G58" s="134">
        <f t="array" ref="G58">SUM(G45:G57*$H45:$H57)</f>
        <v>19.16</v>
      </c>
      <c r="H58" s="87"/>
    </row>
  </sheetData>
  <sheetProtection selectLockedCells="1"/>
  <mergeCells count="1">
    <mergeCell ref="B1:C1"/>
  </mergeCells>
  <printOptions gridLines="1"/>
  <pageMargins left="0.63" right="0.27" top="0.8" bottom="0.82" header="0.5" footer="0.5"/>
  <pageSetup scale="95" orientation="landscape" horizontalDpi="300" verticalDpi="300" r:id="rId1"/>
  <headerFooter alignWithMargins="0">
    <oddHeader>&amp;C&amp;"Arial,Bold"&amp;12&amp;A</oddHeader>
    <oddFooter>&amp;C&amp;"Arial,Bold"&amp;12Page &amp;P</oddFooter>
  </headerFooter>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E51"/>
  <sheetViews>
    <sheetView workbookViewId="0"/>
  </sheetViews>
  <sheetFormatPr defaultColWidth="9.08984375" defaultRowHeight="12.5" x14ac:dyDescent="0.25"/>
  <cols>
    <col min="1" max="1" width="102.90625" style="19" bestFit="1" customWidth="1"/>
    <col min="2" max="16384" width="9.08984375" style="19"/>
  </cols>
  <sheetData>
    <row r="1" spans="1:5" x14ac:dyDescent="0.25">
      <c r="A1" s="19" t="s">
        <v>26</v>
      </c>
    </row>
    <row r="2" spans="1:5" x14ac:dyDescent="0.25">
      <c r="A2" s="19" t="s">
        <v>36</v>
      </c>
    </row>
    <row r="3" spans="1:5" ht="6.75" customHeight="1" x14ac:dyDescent="0.25"/>
    <row r="4" spans="1:5" x14ac:dyDescent="0.25">
      <c r="A4" s="21" t="s">
        <v>37</v>
      </c>
      <c r="B4" s="21"/>
      <c r="C4" s="21"/>
      <c r="D4" s="21"/>
      <c r="E4" s="21"/>
    </row>
    <row r="5" spans="1:5" x14ac:dyDescent="0.25">
      <c r="A5" s="21" t="s">
        <v>38</v>
      </c>
      <c r="B5" s="21"/>
      <c r="C5" s="21"/>
      <c r="D5" s="21"/>
      <c r="E5" s="21"/>
    </row>
    <row r="6" spans="1:5" x14ac:dyDescent="0.25">
      <c r="A6" s="21" t="s">
        <v>39</v>
      </c>
      <c r="B6" s="21"/>
      <c r="C6" s="21"/>
      <c r="D6" s="21"/>
      <c r="E6" s="21"/>
    </row>
    <row r="7" spans="1:5" x14ac:dyDescent="0.25">
      <c r="A7" s="21" t="s">
        <v>40</v>
      </c>
      <c r="B7" s="21"/>
      <c r="C7" s="21"/>
      <c r="D7" s="21"/>
      <c r="E7" s="21"/>
    </row>
    <row r="8" spans="1:5" ht="5.25" customHeight="1" x14ac:dyDescent="0.25">
      <c r="A8" s="20"/>
    </row>
    <row r="9" spans="1:5" x14ac:dyDescent="0.25">
      <c r="A9" s="20" t="s">
        <v>41</v>
      </c>
    </row>
    <row r="10" spans="1:5" ht="13" x14ac:dyDescent="0.3">
      <c r="A10" s="22" t="s">
        <v>42</v>
      </c>
    </row>
    <row r="11" spans="1:5" ht="13" x14ac:dyDescent="0.3">
      <c r="A11" s="22" t="s">
        <v>43</v>
      </c>
    </row>
    <row r="12" spans="1:5" ht="13" x14ac:dyDescent="0.3">
      <c r="A12" s="22" t="s">
        <v>44</v>
      </c>
    </row>
    <row r="13" spans="1:5" ht="13" x14ac:dyDescent="0.3">
      <c r="A13" s="23" t="s">
        <v>45</v>
      </c>
    </row>
    <row r="14" spans="1:5" ht="13" x14ac:dyDescent="0.3">
      <c r="A14" s="23" t="s">
        <v>46</v>
      </c>
    </row>
    <row r="15" spans="1:5" ht="13" x14ac:dyDescent="0.3">
      <c r="A15" s="23" t="s">
        <v>47</v>
      </c>
    </row>
    <row r="16" spans="1:5" ht="13" x14ac:dyDescent="0.3">
      <c r="A16" s="22" t="s">
        <v>48</v>
      </c>
    </row>
    <row r="17" spans="1:1" ht="13" x14ac:dyDescent="0.3">
      <c r="A17" s="22" t="s">
        <v>49</v>
      </c>
    </row>
    <row r="18" spans="1:1" ht="13" x14ac:dyDescent="0.3">
      <c r="A18" s="23" t="s">
        <v>50</v>
      </c>
    </row>
    <row r="19" spans="1:1" ht="13" x14ac:dyDescent="0.3">
      <c r="A19" s="23" t="s">
        <v>51</v>
      </c>
    </row>
    <row r="20" spans="1:1" ht="13" x14ac:dyDescent="0.3">
      <c r="A20" s="23" t="s">
        <v>52</v>
      </c>
    </row>
    <row r="21" spans="1:1" ht="13" x14ac:dyDescent="0.3">
      <c r="A21" s="24" t="s">
        <v>53</v>
      </c>
    </row>
    <row r="22" spans="1:1" ht="13" x14ac:dyDescent="0.3">
      <c r="A22" s="23" t="s">
        <v>54</v>
      </c>
    </row>
    <row r="23" spans="1:1" ht="6" customHeight="1" x14ac:dyDescent="0.3">
      <c r="A23" s="23"/>
    </row>
    <row r="24" spans="1:1" ht="13" x14ac:dyDescent="0.3">
      <c r="A24" s="22" t="s">
        <v>55</v>
      </c>
    </row>
    <row r="25" spans="1:1" ht="13" x14ac:dyDescent="0.3">
      <c r="A25" s="22" t="s">
        <v>56</v>
      </c>
    </row>
    <row r="26" spans="1:1" ht="13" x14ac:dyDescent="0.3">
      <c r="A26" s="22" t="s">
        <v>57</v>
      </c>
    </row>
    <row r="27" spans="1:1" ht="13" x14ac:dyDescent="0.3">
      <c r="A27" s="23" t="s">
        <v>45</v>
      </c>
    </row>
    <row r="28" spans="1:1" ht="13" x14ac:dyDescent="0.3">
      <c r="A28" s="23" t="s">
        <v>58</v>
      </c>
    </row>
    <row r="29" spans="1:1" ht="13" x14ac:dyDescent="0.3">
      <c r="A29" s="23" t="s">
        <v>59</v>
      </c>
    </row>
    <row r="30" spans="1:1" ht="13" x14ac:dyDescent="0.3">
      <c r="A30" s="22" t="s">
        <v>60</v>
      </c>
    </row>
    <row r="31" spans="1:1" ht="13" x14ac:dyDescent="0.3">
      <c r="A31" s="22" t="s">
        <v>61</v>
      </c>
    </row>
    <row r="32" spans="1:1" ht="13" x14ac:dyDescent="0.3">
      <c r="A32" s="23" t="s">
        <v>50</v>
      </c>
    </row>
    <row r="33" spans="1:1" ht="13" x14ac:dyDescent="0.3">
      <c r="A33" s="23" t="s">
        <v>62</v>
      </c>
    </row>
    <row r="34" spans="1:1" ht="13" x14ac:dyDescent="0.3">
      <c r="A34" s="23" t="s">
        <v>63</v>
      </c>
    </row>
    <row r="35" spans="1:1" ht="13" x14ac:dyDescent="0.3">
      <c r="A35" s="24" t="s">
        <v>64</v>
      </c>
    </row>
    <row r="36" spans="1:1" ht="13" x14ac:dyDescent="0.3">
      <c r="A36" s="23" t="s">
        <v>54</v>
      </c>
    </row>
    <row r="37" spans="1:1" ht="6.75" customHeight="1" x14ac:dyDescent="0.3">
      <c r="A37" s="23"/>
    </row>
    <row r="38" spans="1:1" x14ac:dyDescent="0.25">
      <c r="A38" s="19" t="s">
        <v>65</v>
      </c>
    </row>
    <row r="39" spans="1:1" x14ac:dyDescent="0.25">
      <c r="A39" s="19" t="s">
        <v>16</v>
      </c>
    </row>
    <row r="40" spans="1:1" x14ac:dyDescent="0.25">
      <c r="A40" s="19" t="s">
        <v>66</v>
      </c>
    </row>
    <row r="41" spans="1:1" x14ac:dyDescent="0.25">
      <c r="A41" s="19" t="s">
        <v>67</v>
      </c>
    </row>
    <row r="42" spans="1:1" x14ac:dyDescent="0.25">
      <c r="A42" s="19" t="s">
        <v>68</v>
      </c>
    </row>
    <row r="43" spans="1:1" x14ac:dyDescent="0.25">
      <c r="A43" s="19" t="s">
        <v>27</v>
      </c>
    </row>
    <row r="44" spans="1:1" ht="6.75" customHeight="1" x14ac:dyDescent="0.25"/>
    <row r="45" spans="1:1" x14ac:dyDescent="0.25">
      <c r="A45" s="19" t="s">
        <v>28</v>
      </c>
    </row>
    <row r="46" spans="1:1" ht="6" customHeight="1" x14ac:dyDescent="0.25"/>
    <row r="47" spans="1:1" x14ac:dyDescent="0.25">
      <c r="A47" s="19" t="s">
        <v>30</v>
      </c>
    </row>
    <row r="48" spans="1:1" ht="6" customHeight="1" x14ac:dyDescent="0.25">
      <c r="A48" s="19" t="s">
        <v>25</v>
      </c>
    </row>
    <row r="49" spans="1:1" x14ac:dyDescent="0.25">
      <c r="A49" s="19" t="s">
        <v>17</v>
      </c>
    </row>
    <row r="50" spans="1:1" x14ac:dyDescent="0.25">
      <c r="A50" s="19" t="s">
        <v>18</v>
      </c>
    </row>
    <row r="51" spans="1:1" x14ac:dyDescent="0.25">
      <c r="A51" s="19" t="s">
        <v>19</v>
      </c>
    </row>
  </sheetData>
  <sheetProtection sheet="1" objects="1" scenarios="1" selectLockedCells="1" selectUnlockedCells="1"/>
  <pageMargins left="0.75" right="0.75" top="1" bottom="1" header="0.5" footer="0.5"/>
  <pageSetup orientation="portrait" horizontalDpi="300" verticalDpi="300"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dimension ref="A1:H32"/>
  <sheetViews>
    <sheetView workbookViewId="0"/>
  </sheetViews>
  <sheetFormatPr defaultRowHeight="12.5" x14ac:dyDescent="0.25"/>
  <cols>
    <col min="1" max="1" width="42.6328125" bestFit="1" customWidth="1"/>
    <col min="2" max="2" width="17.90625" customWidth="1"/>
    <col min="3" max="3" width="18.08984375" customWidth="1"/>
    <col min="4" max="4" width="5.36328125" customWidth="1"/>
  </cols>
  <sheetData>
    <row r="1" spans="1:8" ht="13" thickBot="1" x14ac:dyDescent="0.3">
      <c r="A1" s="5"/>
      <c r="B1" s="6" t="s">
        <v>31</v>
      </c>
      <c r="C1" t="s">
        <v>32</v>
      </c>
    </row>
    <row r="2" spans="1:8" ht="12.75" customHeight="1" x14ac:dyDescent="0.3">
      <c r="A2" s="7" t="s">
        <v>9</v>
      </c>
      <c r="B2" s="9"/>
      <c r="C2" s="5"/>
      <c r="E2" s="213" t="s">
        <v>35</v>
      </c>
      <c r="F2" s="214"/>
    </row>
    <row r="3" spans="1:8" x14ac:dyDescent="0.25">
      <c r="A3" s="5" t="s">
        <v>0</v>
      </c>
      <c r="B3" s="13">
        <v>0</v>
      </c>
      <c r="C3" s="13">
        <v>0</v>
      </c>
      <c r="E3" s="215"/>
      <c r="F3" s="216"/>
    </row>
    <row r="4" spans="1:8" x14ac:dyDescent="0.25">
      <c r="A4" s="10" t="s">
        <v>1</v>
      </c>
      <c r="B4" s="12">
        <v>0</v>
      </c>
      <c r="C4" s="13">
        <v>0</v>
      </c>
      <c r="D4" s="1"/>
      <c r="E4" s="215"/>
      <c r="F4" s="216"/>
      <c r="G4" s="1"/>
      <c r="H4" s="1"/>
    </row>
    <row r="5" spans="1:8" x14ac:dyDescent="0.25">
      <c r="A5" s="5" t="s">
        <v>13</v>
      </c>
      <c r="B5" s="11">
        <f>+B3*B4</f>
        <v>0</v>
      </c>
      <c r="C5" s="11">
        <f>+C3*C4</f>
        <v>0</v>
      </c>
      <c r="E5" s="215"/>
      <c r="F5" s="216"/>
    </row>
    <row r="6" spans="1:8" x14ac:dyDescent="0.25">
      <c r="A6" s="5" t="s">
        <v>20</v>
      </c>
      <c r="B6" s="9">
        <v>0</v>
      </c>
      <c r="C6" s="18">
        <v>0</v>
      </c>
      <c r="E6" s="215"/>
      <c r="F6" s="216"/>
    </row>
    <row r="7" spans="1:8" ht="13" x14ac:dyDescent="0.3">
      <c r="A7" s="7" t="s">
        <v>10</v>
      </c>
      <c r="B7" s="11">
        <f>+B5+B6</f>
        <v>0</v>
      </c>
      <c r="C7" s="11">
        <f>+C5+C6</f>
        <v>0</v>
      </c>
      <c r="E7" s="215"/>
      <c r="F7" s="216"/>
    </row>
    <row r="8" spans="1:8" ht="13" thickBot="1" x14ac:dyDescent="0.3">
      <c r="A8" s="5"/>
      <c r="B8" s="8"/>
      <c r="C8" s="5"/>
      <c r="E8" s="217"/>
      <c r="F8" s="218"/>
    </row>
    <row r="9" spans="1:8" ht="13" x14ac:dyDescent="0.3">
      <c r="A9" s="7" t="s">
        <v>11</v>
      </c>
      <c r="B9" s="9"/>
      <c r="C9" s="8"/>
    </row>
    <row r="10" spans="1:8" x14ac:dyDescent="0.25">
      <c r="A10" s="5" t="s">
        <v>2</v>
      </c>
      <c r="B10" s="12" t="s">
        <v>25</v>
      </c>
      <c r="C10" s="12">
        <v>0</v>
      </c>
    </row>
    <row r="11" spans="1:8" x14ac:dyDescent="0.25">
      <c r="A11" s="5" t="s">
        <v>3</v>
      </c>
      <c r="B11" s="13" t="s">
        <v>25</v>
      </c>
      <c r="C11" s="13">
        <v>0</v>
      </c>
    </row>
    <row r="12" spans="1:8" x14ac:dyDescent="0.25">
      <c r="A12" s="5" t="s">
        <v>33</v>
      </c>
      <c r="B12" s="13" t="s">
        <v>25</v>
      </c>
      <c r="C12" s="13">
        <v>0</v>
      </c>
    </row>
    <row r="13" spans="1:8" x14ac:dyDescent="0.25">
      <c r="A13" s="5" t="s">
        <v>4</v>
      </c>
      <c r="B13" s="13" t="s">
        <v>25</v>
      </c>
      <c r="C13" s="13">
        <v>0</v>
      </c>
    </row>
    <row r="14" spans="1:8" x14ac:dyDescent="0.25">
      <c r="A14" s="5" t="s">
        <v>21</v>
      </c>
      <c r="B14" s="13" t="s">
        <v>25</v>
      </c>
      <c r="C14" s="13">
        <v>0</v>
      </c>
    </row>
    <row r="15" spans="1:8" x14ac:dyDescent="0.25">
      <c r="A15" s="5" t="s">
        <v>29</v>
      </c>
      <c r="B15" s="13" t="s">
        <v>25</v>
      </c>
      <c r="C15" s="13">
        <v>0</v>
      </c>
    </row>
    <row r="16" spans="1:8" x14ac:dyDescent="0.25">
      <c r="A16" s="5" t="s">
        <v>5</v>
      </c>
      <c r="B16" s="13" t="s">
        <v>25</v>
      </c>
      <c r="C16" s="13">
        <v>0</v>
      </c>
    </row>
    <row r="17" spans="1:8" x14ac:dyDescent="0.25">
      <c r="A17" s="5" t="s">
        <v>7</v>
      </c>
      <c r="B17" s="13" t="s">
        <v>25</v>
      </c>
      <c r="C17" s="13">
        <v>0</v>
      </c>
    </row>
    <row r="18" spans="1:8" x14ac:dyDescent="0.25">
      <c r="A18" s="5" t="s">
        <v>8</v>
      </c>
      <c r="B18" s="13"/>
      <c r="C18" s="13"/>
    </row>
    <row r="19" spans="1:8" x14ac:dyDescent="0.25">
      <c r="A19" s="5"/>
      <c r="B19" s="13"/>
      <c r="C19" s="13"/>
    </row>
    <row r="20" spans="1:8" ht="13" x14ac:dyDescent="0.3">
      <c r="A20" s="7" t="s">
        <v>15</v>
      </c>
      <c r="B20" s="11">
        <f>SUM(B10:B19)</f>
        <v>0</v>
      </c>
      <c r="C20" s="11">
        <f>SUM(C10:C19)</f>
        <v>0</v>
      </c>
    </row>
    <row r="21" spans="1:8" ht="13" x14ac:dyDescent="0.3">
      <c r="A21" s="7" t="s">
        <v>12</v>
      </c>
      <c r="B21" s="11">
        <f>+B7-B20</f>
        <v>0</v>
      </c>
      <c r="C21" s="11">
        <f>+C7-C20</f>
        <v>0</v>
      </c>
    </row>
    <row r="22" spans="1:8" ht="13" x14ac:dyDescent="0.3">
      <c r="A22" s="7" t="s">
        <v>14</v>
      </c>
      <c r="B22" s="11" t="e">
        <f>+B20/B3</f>
        <v>#DIV/0!</v>
      </c>
      <c r="C22" s="11" t="e">
        <f>+C20/C3</f>
        <v>#DIV/0!</v>
      </c>
    </row>
    <row r="23" spans="1:8" x14ac:dyDescent="0.25">
      <c r="A23" s="5"/>
      <c r="B23" s="9"/>
      <c r="C23" s="9"/>
    </row>
    <row r="24" spans="1:8" ht="13" x14ac:dyDescent="0.3">
      <c r="A24" s="14"/>
      <c r="B24" s="9"/>
      <c r="C24" s="9"/>
    </row>
    <row r="25" spans="1:8" ht="13" x14ac:dyDescent="0.3">
      <c r="A25" s="15"/>
      <c r="B25" s="16"/>
      <c r="C25" s="16"/>
      <c r="D25" s="3"/>
      <c r="E25" s="3"/>
      <c r="F25" s="3"/>
      <c r="G25" s="3"/>
      <c r="H25" s="3"/>
    </row>
    <row r="26" spans="1:8" x14ac:dyDescent="0.25">
      <c r="A26" s="5" t="s">
        <v>22</v>
      </c>
      <c r="B26" s="12">
        <v>0</v>
      </c>
      <c r="C26" s="12"/>
    </row>
    <row r="27" spans="1:8" x14ac:dyDescent="0.25">
      <c r="A27" s="5" t="s">
        <v>6</v>
      </c>
      <c r="B27" s="12">
        <v>0</v>
      </c>
      <c r="C27" s="12"/>
    </row>
    <row r="28" spans="1:8" x14ac:dyDescent="0.25">
      <c r="A28" s="5"/>
      <c r="B28" s="9"/>
      <c r="C28" s="9"/>
    </row>
    <row r="29" spans="1:8" ht="13" x14ac:dyDescent="0.3">
      <c r="A29" s="17" t="s">
        <v>23</v>
      </c>
      <c r="B29" s="11">
        <f>+B20+B26+B27</f>
        <v>0</v>
      </c>
      <c r="C29" s="11">
        <f>+C20+C26+C27</f>
        <v>0</v>
      </c>
      <c r="D29" s="1"/>
      <c r="E29" s="1"/>
      <c r="F29" s="1"/>
      <c r="G29" s="1"/>
      <c r="H29" s="1"/>
    </row>
    <row r="30" spans="1:8" ht="13" x14ac:dyDescent="0.3">
      <c r="A30" s="17" t="s">
        <v>24</v>
      </c>
      <c r="B30" s="11" t="e">
        <f>+B29/+B3</f>
        <v>#DIV/0!</v>
      </c>
      <c r="C30" s="11" t="e">
        <f>+C29/+C3</f>
        <v>#DIV/0!</v>
      </c>
      <c r="D30" s="1"/>
      <c r="E30" s="1"/>
      <c r="F30" s="1"/>
      <c r="G30" s="1"/>
      <c r="H30" s="1"/>
    </row>
    <row r="31" spans="1:8" ht="13" x14ac:dyDescent="0.3">
      <c r="A31" s="17" t="s">
        <v>34</v>
      </c>
      <c r="B31" s="11">
        <f>+B7-B29</f>
        <v>0</v>
      </c>
      <c r="C31" s="11">
        <f>+C7-C29</f>
        <v>0</v>
      </c>
    </row>
    <row r="32" spans="1:8" ht="13" x14ac:dyDescent="0.3">
      <c r="A32" s="4"/>
      <c r="B32" s="2"/>
    </row>
  </sheetData>
  <sheetProtection selectLockedCells="1"/>
  <mergeCells count="1">
    <mergeCell ref="E2:F8"/>
  </mergeCells>
  <pageMargins left="0.7" right="0.7" top="0.75" bottom="0.75" header="0.3" footer="0.3"/>
  <pageSetup orientation="portrait" horizontalDpi="300" verticalDpi="30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2.5" x14ac:dyDescent="0.25"/>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4</vt:i4>
      </vt:variant>
    </vt:vector>
  </HeadingPairs>
  <TitlesOfParts>
    <vt:vector size="11" baseType="lpstr">
      <vt:lpstr>Introduction</vt:lpstr>
      <vt:lpstr>East &amp; Central High Production</vt:lpstr>
      <vt:lpstr>Central &amp; East Mid Production</vt:lpstr>
      <vt:lpstr>Central &amp; West Low Production</vt:lpstr>
      <vt:lpstr>ComparisonInstructions</vt:lpstr>
      <vt:lpstr>Budget Template</vt:lpstr>
      <vt:lpstr>Sheet1</vt:lpstr>
      <vt:lpstr>'Central &amp; East Mid Production'!Print_Area</vt:lpstr>
      <vt:lpstr>'Central &amp; West Low Production'!Print_Area</vt:lpstr>
      <vt:lpstr>'East &amp; Central High Production'!Print_Area</vt:lpstr>
      <vt:lpstr>Introduction!Print_Area</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Valued Gateway 2000 Customer</dc:creator>
  <cp:lastModifiedBy>Nils Johnson</cp:lastModifiedBy>
  <cp:lastPrinted>2014-04-24T18:32:17Z</cp:lastPrinted>
  <dcterms:created xsi:type="dcterms:W3CDTF">1999-03-22T22:37:11Z</dcterms:created>
  <dcterms:modified xsi:type="dcterms:W3CDTF">2016-12-31T00:12:31Z</dcterms:modified>
</cp:coreProperties>
</file>